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40" windowWidth="18180" windowHeight="7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Q6"/>
  <c r="I6"/>
  <c r="E7" s="1"/>
  <c r="E8" s="1"/>
  <c r="E9" s="1"/>
  <c r="H6"/>
  <c r="J6" s="1"/>
  <c r="I31" l="1"/>
  <c r="E6"/>
  <c r="S7" s="1"/>
  <c r="T7" s="1"/>
  <c r="E10"/>
  <c r="L9"/>
  <c r="L8"/>
  <c r="L7"/>
  <c r="S11"/>
  <c r="T11" s="1"/>
  <c r="S9"/>
  <c r="T9" s="1"/>
  <c r="S10"/>
  <c r="T10" s="1"/>
  <c r="I27"/>
  <c r="G27"/>
  <c r="G26"/>
  <c r="I28"/>
  <c r="G28"/>
  <c r="K6"/>
  <c r="L6" l="1"/>
  <c r="M6" s="1"/>
  <c r="N6" s="1"/>
  <c r="S8"/>
  <c r="T8" s="1"/>
  <c r="E11"/>
  <c r="S17" s="1"/>
  <c r="T17" s="1"/>
  <c r="L10"/>
  <c r="S16"/>
  <c r="T16" s="1"/>
  <c r="S15"/>
  <c r="T15" s="1"/>
  <c r="S13"/>
  <c r="T13" s="1"/>
  <c r="S12"/>
  <c r="T12" s="1"/>
  <c r="S18"/>
  <c r="T18" s="1"/>
  <c r="S14"/>
  <c r="T14" s="1"/>
  <c r="M8"/>
  <c r="N8" s="1"/>
  <c r="M7"/>
  <c r="N7" s="1"/>
  <c r="E12" l="1"/>
  <c r="L11"/>
  <c r="O6"/>
  <c r="P6" s="1"/>
  <c r="O7"/>
  <c r="P7" s="1"/>
  <c r="O8"/>
  <c r="P8" s="1"/>
  <c r="E13" l="1"/>
  <c r="L12"/>
  <c r="S19"/>
  <c r="T19" s="1"/>
  <c r="S20"/>
  <c r="T20" s="1"/>
  <c r="U13"/>
  <c r="U12"/>
  <c r="U8"/>
  <c r="U9"/>
  <c r="U11"/>
  <c r="U10"/>
  <c r="M9"/>
  <c r="N9" s="1"/>
  <c r="E14" l="1"/>
  <c r="L13"/>
  <c r="S21"/>
  <c r="T21" s="1"/>
  <c r="S22"/>
  <c r="T22" s="1"/>
  <c r="O9"/>
  <c r="P9" s="1"/>
  <c r="M10"/>
  <c r="N10" s="1"/>
  <c r="E15" l="1"/>
  <c r="L14"/>
  <c r="S23"/>
  <c r="T23" s="1"/>
  <c r="S24"/>
  <c r="T24" s="1"/>
  <c r="U15"/>
  <c r="U14"/>
  <c r="M11"/>
  <c r="N11" s="1"/>
  <c r="O10"/>
  <c r="P10" s="1"/>
  <c r="E16" l="1"/>
  <c r="I26"/>
  <c r="L15"/>
  <c r="S26"/>
  <c r="T26" s="1"/>
  <c r="S25"/>
  <c r="T25" s="1"/>
  <c r="U17"/>
  <c r="U16"/>
  <c r="O11"/>
  <c r="P11" s="1"/>
  <c r="M12"/>
  <c r="N12" s="1"/>
  <c r="E17" l="1"/>
  <c r="S28"/>
  <c r="T28" s="1"/>
  <c r="S27"/>
  <c r="T27" s="1"/>
  <c r="L16"/>
  <c r="U19"/>
  <c r="U18"/>
  <c r="O12"/>
  <c r="P12" s="1"/>
  <c r="M13"/>
  <c r="E18" l="1"/>
  <c r="S30"/>
  <c r="T30" s="1"/>
  <c r="S29"/>
  <c r="T29" s="1"/>
  <c r="L17"/>
  <c r="N13"/>
  <c r="U21"/>
  <c r="U20"/>
  <c r="M14"/>
  <c r="N14" s="1"/>
  <c r="O13" l="1"/>
  <c r="P13" s="1"/>
  <c r="U22" s="1"/>
  <c r="E19"/>
  <c r="S32"/>
  <c r="T32" s="1"/>
  <c r="L18"/>
  <c r="S31"/>
  <c r="T31" s="1"/>
  <c r="O14"/>
  <c r="P14" s="1"/>
  <c r="M15"/>
  <c r="U23" l="1"/>
  <c r="E20"/>
  <c r="S34"/>
  <c r="T34" s="1"/>
  <c r="L19"/>
  <c r="S33"/>
  <c r="T33" s="1"/>
  <c r="N15"/>
  <c r="U25"/>
  <c r="U24"/>
  <c r="M16"/>
  <c r="O15" l="1"/>
  <c r="P15" s="1"/>
  <c r="U26" s="1"/>
  <c r="E21"/>
  <c r="L20"/>
  <c r="S36"/>
  <c r="T36" s="1"/>
  <c r="S35"/>
  <c r="T35" s="1"/>
  <c r="N16"/>
  <c r="O16" s="1"/>
  <c r="P16" s="1"/>
  <c r="M17"/>
  <c r="N17" s="1"/>
  <c r="U27" l="1"/>
  <c r="E22"/>
  <c r="S40" s="1"/>
  <c r="T40" s="1"/>
  <c r="L21"/>
  <c r="S38"/>
  <c r="T38" s="1"/>
  <c r="S37"/>
  <c r="T37" s="1"/>
  <c r="U28"/>
  <c r="U29"/>
  <c r="O17"/>
  <c r="P17" s="1"/>
  <c r="M18"/>
  <c r="E23" l="1"/>
  <c r="L22"/>
  <c r="S39"/>
  <c r="T39" s="1"/>
  <c r="N18"/>
  <c r="O18" s="1"/>
  <c r="P18" s="1"/>
  <c r="U31"/>
  <c r="U30"/>
  <c r="M19"/>
  <c r="S41" l="1"/>
  <c r="T41" s="1"/>
  <c r="S42"/>
  <c r="T42" s="1"/>
  <c r="E24"/>
  <c r="L23"/>
  <c r="U33"/>
  <c r="U32"/>
  <c r="N19"/>
  <c r="O19" s="1"/>
  <c r="P19" s="1"/>
  <c r="M20"/>
  <c r="S43" l="1"/>
  <c r="T43" s="1"/>
  <c r="S44"/>
  <c r="T44" s="1"/>
  <c r="E25"/>
  <c r="L24"/>
  <c r="U34"/>
  <c r="U35"/>
  <c r="N20"/>
  <c r="O20" s="1"/>
  <c r="P20" s="1"/>
  <c r="M21"/>
  <c r="S45" l="1"/>
  <c r="T45" s="1"/>
  <c r="S46"/>
  <c r="T46" s="1"/>
  <c r="E26"/>
  <c r="L25"/>
  <c r="U36"/>
  <c r="U37"/>
  <c r="N21"/>
  <c r="O21" s="1"/>
  <c r="P21" s="1"/>
  <c r="M22"/>
  <c r="S47" l="1"/>
  <c r="T47" s="1"/>
  <c r="S48"/>
  <c r="T48" s="1"/>
  <c r="E27"/>
  <c r="L26"/>
  <c r="U38"/>
  <c r="U39"/>
  <c r="N22"/>
  <c r="O22" s="1"/>
  <c r="P22" s="1"/>
  <c r="M23"/>
  <c r="N23" s="1"/>
  <c r="U41" l="1"/>
  <c r="U40"/>
  <c r="S49"/>
  <c r="T49" s="1"/>
  <c r="S50"/>
  <c r="T50" s="1"/>
  <c r="E28"/>
  <c r="L27"/>
  <c r="O23"/>
  <c r="P23" s="1"/>
  <c r="M24"/>
  <c r="N24" s="1"/>
  <c r="S51" l="1"/>
  <c r="T51" s="1"/>
  <c r="S52"/>
  <c r="T52" s="1"/>
  <c r="U42"/>
  <c r="U43"/>
  <c r="E29"/>
  <c r="L28"/>
  <c r="O24"/>
  <c r="P24" s="1"/>
  <c r="M25"/>
  <c r="N25" s="1"/>
  <c r="S53" l="1"/>
  <c r="T53" s="1"/>
  <c r="S54"/>
  <c r="T54" s="1"/>
  <c r="U45"/>
  <c r="U44"/>
  <c r="E30"/>
  <c r="L29"/>
  <c r="O25"/>
  <c r="P25" s="1"/>
  <c r="M26"/>
  <c r="N26" s="1"/>
  <c r="S55" l="1"/>
  <c r="T55" s="1"/>
  <c r="S56"/>
  <c r="T56" s="1"/>
  <c r="U46"/>
  <c r="U47"/>
  <c r="E31"/>
  <c r="L30"/>
  <c r="O26"/>
  <c r="P26" s="1"/>
  <c r="M27"/>
  <c r="N27" s="1"/>
  <c r="S57" l="1"/>
  <c r="T57" s="1"/>
  <c r="S58"/>
  <c r="T58" s="1"/>
  <c r="U49"/>
  <c r="U48"/>
  <c r="E32"/>
  <c r="L31"/>
  <c r="O27"/>
  <c r="P27" s="1"/>
  <c r="M28"/>
  <c r="N28" s="1"/>
  <c r="S59" l="1"/>
  <c r="T59" s="1"/>
  <c r="S60"/>
  <c r="T60" s="1"/>
  <c r="U50"/>
  <c r="U51"/>
  <c r="E33"/>
  <c r="L32"/>
  <c r="O28"/>
  <c r="P28" s="1"/>
  <c r="M29"/>
  <c r="N29" s="1"/>
  <c r="S61" l="1"/>
  <c r="T61" s="1"/>
  <c r="S62"/>
  <c r="T62" s="1"/>
  <c r="U53"/>
  <c r="U52"/>
  <c r="E34"/>
  <c r="L33"/>
  <c r="O29"/>
  <c r="P29" s="1"/>
  <c r="M30"/>
  <c r="N30" s="1"/>
  <c r="S63" l="1"/>
  <c r="T63" s="1"/>
  <c r="S64"/>
  <c r="T64" s="1"/>
  <c r="U54"/>
  <c r="U55"/>
  <c r="E35"/>
  <c r="L34"/>
  <c r="O30"/>
  <c r="P30" s="1"/>
  <c r="M31"/>
  <c r="N31" s="1"/>
  <c r="S65" l="1"/>
  <c r="T65" s="1"/>
  <c r="S66"/>
  <c r="T66" s="1"/>
  <c r="U57"/>
  <c r="U56"/>
  <c r="E36"/>
  <c r="L35"/>
  <c r="O31"/>
  <c r="P31" s="1"/>
  <c r="M32"/>
  <c r="N32" s="1"/>
  <c r="S67" l="1"/>
  <c r="T67" s="1"/>
  <c r="S68"/>
  <c r="T68" s="1"/>
  <c r="U58"/>
  <c r="U59"/>
  <c r="E37"/>
  <c r="L36"/>
  <c r="O32"/>
  <c r="P32" s="1"/>
  <c r="M33"/>
  <c r="S69" l="1"/>
  <c r="T69" s="1"/>
  <c r="S70"/>
  <c r="T70" s="1"/>
  <c r="U61"/>
  <c r="U60"/>
  <c r="E38"/>
  <c r="L37"/>
  <c r="N33"/>
  <c r="O33" s="1"/>
  <c r="P33" s="1"/>
  <c r="M34"/>
  <c r="S71" l="1"/>
  <c r="T71" s="1"/>
  <c r="S72"/>
  <c r="T72" s="1"/>
  <c r="U62"/>
  <c r="U63"/>
  <c r="E39"/>
  <c r="L38"/>
  <c r="N34"/>
  <c r="O34" s="1"/>
  <c r="P34" s="1"/>
  <c r="M35"/>
  <c r="S73" l="1"/>
  <c r="T73" s="1"/>
  <c r="S74"/>
  <c r="T74" s="1"/>
  <c r="U65"/>
  <c r="U64"/>
  <c r="E40"/>
  <c r="L39"/>
  <c r="N35"/>
  <c r="O35" s="1"/>
  <c r="P35" s="1"/>
  <c r="M36"/>
  <c r="S75" l="1"/>
  <c r="T75" s="1"/>
  <c r="S76"/>
  <c r="T76" s="1"/>
  <c r="U66"/>
  <c r="U67"/>
  <c r="E41"/>
  <c r="L40"/>
  <c r="N36"/>
  <c r="O36" s="1"/>
  <c r="P36" s="1"/>
  <c r="M37"/>
  <c r="U69" l="1"/>
  <c r="U68"/>
  <c r="E42"/>
  <c r="L41"/>
  <c r="N37"/>
  <c r="O37" s="1"/>
  <c r="P37" s="1"/>
  <c r="M38"/>
  <c r="U70" l="1"/>
  <c r="U71"/>
  <c r="E43"/>
  <c r="L42"/>
  <c r="N38"/>
  <c r="O38" s="1"/>
  <c r="P38" s="1"/>
  <c r="M39"/>
  <c r="U73" l="1"/>
  <c r="U72"/>
  <c r="E44"/>
  <c r="L43"/>
  <c r="N39"/>
  <c r="O39" s="1"/>
  <c r="P39" s="1"/>
  <c r="M40"/>
  <c r="U74" l="1"/>
  <c r="U75"/>
  <c r="E45"/>
  <c r="L44"/>
  <c r="N40"/>
  <c r="O40" s="1"/>
  <c r="P40" s="1"/>
  <c r="U76" s="1"/>
  <c r="M41"/>
  <c r="E46" l="1"/>
  <c r="L45"/>
  <c r="N41"/>
  <c r="O41" s="1"/>
  <c r="P41" s="1"/>
  <c r="M42"/>
  <c r="E47" l="1"/>
  <c r="L46"/>
  <c r="N42"/>
  <c r="O42" s="1"/>
  <c r="P42" s="1"/>
  <c r="M43"/>
  <c r="E48" l="1"/>
  <c r="L47"/>
  <c r="N43"/>
  <c r="O43" s="1"/>
  <c r="P43" s="1"/>
  <c r="M44"/>
  <c r="E49" l="1"/>
  <c r="L48"/>
  <c r="N44"/>
  <c r="O44" s="1"/>
  <c r="P44" s="1"/>
  <c r="M45"/>
  <c r="E50" l="1"/>
  <c r="L49"/>
  <c r="N45"/>
  <c r="O45" s="1"/>
  <c r="P45" s="1"/>
  <c r="M46"/>
  <c r="M49"/>
  <c r="N49" s="1"/>
  <c r="E51" l="1"/>
  <c r="L50"/>
  <c r="M50" s="1"/>
  <c r="N50" s="1"/>
  <c r="N46"/>
  <c r="O46" s="1"/>
  <c r="P46" s="1"/>
  <c r="M47"/>
  <c r="E52" l="1"/>
  <c r="L51"/>
  <c r="N47"/>
  <c r="O47" s="1"/>
  <c r="P47" s="1"/>
  <c r="M48"/>
  <c r="M51"/>
  <c r="N51" s="1"/>
  <c r="E53" l="1"/>
  <c r="L52"/>
  <c r="M52" s="1"/>
  <c r="N48"/>
  <c r="O49" s="1"/>
  <c r="P49" s="1"/>
  <c r="E54" l="1"/>
  <c r="L53"/>
  <c r="M53" s="1"/>
  <c r="O50"/>
  <c r="P50" s="1"/>
  <c r="O51"/>
  <c r="P51" s="1"/>
  <c r="O48"/>
  <c r="P48" s="1"/>
  <c r="N52"/>
  <c r="O52" s="1"/>
  <c r="P52" s="1"/>
  <c r="E55" l="1"/>
  <c r="L54"/>
  <c r="M54" s="1"/>
  <c r="N53"/>
  <c r="O53" s="1"/>
  <c r="P53" s="1"/>
  <c r="E56" l="1"/>
  <c r="L55"/>
  <c r="M55" s="1"/>
  <c r="N54"/>
  <c r="O54" s="1"/>
  <c r="P54" s="1"/>
  <c r="E57" l="1"/>
  <c r="L56"/>
  <c r="M56" s="1"/>
  <c r="N55"/>
  <c r="O55" s="1"/>
  <c r="P55" s="1"/>
  <c r="E58" l="1"/>
  <c r="L57"/>
  <c r="M57" s="1"/>
  <c r="N56"/>
  <c r="O56" s="1"/>
  <c r="P56" s="1"/>
  <c r="E59" l="1"/>
  <c r="L58"/>
  <c r="M58" s="1"/>
  <c r="N57"/>
  <c r="O57" s="1"/>
  <c r="P57" s="1"/>
  <c r="E60" l="1"/>
  <c r="L59"/>
  <c r="M59" s="1"/>
  <c r="N58"/>
  <c r="O58" s="1"/>
  <c r="P58" s="1"/>
  <c r="E61" l="1"/>
  <c r="L60"/>
  <c r="M60" s="1"/>
  <c r="N59"/>
  <c r="O59" s="1"/>
  <c r="P59" s="1"/>
  <c r="E62" l="1"/>
  <c r="L61"/>
  <c r="M61" s="1"/>
  <c r="N60"/>
  <c r="O60" s="1"/>
  <c r="P60" s="1"/>
  <c r="E63" l="1"/>
  <c r="L62"/>
  <c r="M62" s="1"/>
  <c r="N61"/>
  <c r="O61" s="1"/>
  <c r="P61" s="1"/>
  <c r="E64" l="1"/>
  <c r="L63"/>
  <c r="M63" s="1"/>
  <c r="N62"/>
  <c r="O62" s="1"/>
  <c r="P62" s="1"/>
  <c r="E65" l="1"/>
  <c r="L64"/>
  <c r="M64" s="1"/>
  <c r="N63"/>
  <c r="O63" s="1"/>
  <c r="P63" s="1"/>
  <c r="E66" l="1"/>
  <c r="L65"/>
  <c r="M65" s="1"/>
  <c r="N64"/>
  <c r="O64" s="1"/>
  <c r="P64" s="1"/>
  <c r="E67" l="1"/>
  <c r="L66"/>
  <c r="M66" s="1"/>
  <c r="N65"/>
  <c r="O65" s="1"/>
  <c r="P65" s="1"/>
  <c r="E68" l="1"/>
  <c r="L67"/>
  <c r="M67" s="1"/>
  <c r="N66"/>
  <c r="O66" s="1"/>
  <c r="P66" s="1"/>
  <c r="E69" l="1"/>
  <c r="L68"/>
  <c r="M68" s="1"/>
  <c r="N67"/>
  <c r="O67" s="1"/>
  <c r="P67" s="1"/>
  <c r="E70" l="1"/>
  <c r="L69"/>
  <c r="M69" s="1"/>
  <c r="N68"/>
  <c r="O68" s="1"/>
  <c r="P68" s="1"/>
  <c r="E71" l="1"/>
  <c r="L70"/>
  <c r="M70" s="1"/>
  <c r="N69"/>
  <c r="O69" s="1"/>
  <c r="P69" s="1"/>
  <c r="E72" l="1"/>
  <c r="L71"/>
  <c r="M71" s="1"/>
  <c r="N70"/>
  <c r="O70" s="1"/>
  <c r="P70" s="1"/>
  <c r="E73" l="1"/>
  <c r="L72"/>
  <c r="M72" s="1"/>
  <c r="N71"/>
  <c r="O71" s="1"/>
  <c r="P71" s="1"/>
  <c r="E74" l="1"/>
  <c r="L73"/>
  <c r="M73" s="1"/>
  <c r="N72"/>
  <c r="O72" s="1"/>
  <c r="P72" s="1"/>
  <c r="E75" l="1"/>
  <c r="L74"/>
  <c r="M74" s="1"/>
  <c r="N73"/>
  <c r="O73" s="1"/>
  <c r="P73" s="1"/>
  <c r="E76" l="1"/>
  <c r="L75"/>
  <c r="M75" s="1"/>
  <c r="N74"/>
  <c r="O74" s="1"/>
  <c r="P74" s="1"/>
  <c r="E77" l="1"/>
  <c r="L76"/>
  <c r="M76" s="1"/>
  <c r="N75"/>
  <c r="O75" s="1"/>
  <c r="P75" s="1"/>
  <c r="E78" l="1"/>
  <c r="L77"/>
  <c r="M77" s="1"/>
  <c r="N76"/>
  <c r="O76" s="1"/>
  <c r="P76" s="1"/>
  <c r="E79" l="1"/>
  <c r="L78"/>
  <c r="M78" s="1"/>
  <c r="N77"/>
  <c r="O77" s="1"/>
  <c r="P77" s="1"/>
  <c r="E80" l="1"/>
  <c r="L79"/>
  <c r="M79" s="1"/>
  <c r="N78"/>
  <c r="O78" s="1"/>
  <c r="P78" s="1"/>
  <c r="E81" l="1"/>
  <c r="L80"/>
  <c r="M80" s="1"/>
  <c r="N79"/>
  <c r="O79" s="1"/>
  <c r="P79" s="1"/>
  <c r="L81" l="1"/>
  <c r="M81" s="1"/>
  <c r="E82"/>
  <c r="N80"/>
  <c r="O80" s="1"/>
  <c r="P80" s="1"/>
  <c r="E83" l="1"/>
  <c r="L82"/>
  <c r="M82" s="1"/>
  <c r="N82" s="1"/>
  <c r="O82" s="1"/>
  <c r="P82" s="1"/>
  <c r="N81"/>
  <c r="O81" s="1"/>
  <c r="P81" s="1"/>
  <c r="E84" l="1"/>
  <c r="L83"/>
  <c r="M83" s="1"/>
  <c r="N83" s="1"/>
  <c r="O83" s="1"/>
  <c r="P83" s="1"/>
  <c r="E85" l="1"/>
  <c r="M84"/>
  <c r="N84" s="1"/>
  <c r="O84" s="1"/>
  <c r="P84" s="1"/>
  <c r="L84"/>
  <c r="E86" l="1"/>
  <c r="L85"/>
  <c r="M85" s="1"/>
  <c r="N85" s="1"/>
  <c r="O85" s="1"/>
  <c r="P85" s="1"/>
  <c r="E87" l="1"/>
  <c r="L86"/>
  <c r="M86" s="1"/>
  <c r="N86" s="1"/>
  <c r="O86" s="1"/>
  <c r="P86" s="1"/>
  <c r="E88" l="1"/>
  <c r="L87"/>
  <c r="M87" s="1"/>
  <c r="N87" s="1"/>
  <c r="O87" s="1"/>
  <c r="P87" s="1"/>
  <c r="E89" l="1"/>
  <c r="L88"/>
  <c r="M88" s="1"/>
  <c r="N88" s="1"/>
  <c r="O88" s="1"/>
  <c r="P88" s="1"/>
  <c r="E90" l="1"/>
  <c r="L89"/>
  <c r="M89" s="1"/>
  <c r="N89" s="1"/>
  <c r="O89" s="1"/>
  <c r="P89" s="1"/>
  <c r="E91" l="1"/>
  <c r="L90"/>
  <c r="M90" s="1"/>
  <c r="N90" s="1"/>
  <c r="O90" s="1"/>
  <c r="P90" s="1"/>
  <c r="E92" l="1"/>
  <c r="L91"/>
  <c r="M91" s="1"/>
  <c r="N91" s="1"/>
  <c r="O91" s="1"/>
  <c r="P91" s="1"/>
  <c r="E93" l="1"/>
  <c r="L92"/>
  <c r="M92" s="1"/>
  <c r="N92" s="1"/>
  <c r="O92" s="1"/>
  <c r="P92" s="1"/>
  <c r="E94" l="1"/>
  <c r="L93"/>
  <c r="M93" s="1"/>
  <c r="N93" s="1"/>
  <c r="O93" s="1"/>
  <c r="P93" s="1"/>
  <c r="E95" l="1"/>
  <c r="L94"/>
  <c r="M94" s="1"/>
  <c r="N94" s="1"/>
  <c r="O94" s="1"/>
  <c r="P94" s="1"/>
  <c r="E96" l="1"/>
  <c r="L95"/>
  <c r="M95" s="1"/>
  <c r="N95" s="1"/>
  <c r="O95" s="1"/>
  <c r="P95" s="1"/>
  <c r="E97" l="1"/>
  <c r="L96"/>
  <c r="M96" s="1"/>
  <c r="N96" s="1"/>
  <c r="O96" s="1"/>
  <c r="P96" s="1"/>
  <c r="E98" l="1"/>
  <c r="L97"/>
  <c r="M97" s="1"/>
  <c r="N97" s="1"/>
  <c r="O97" s="1"/>
  <c r="P97" s="1"/>
  <c r="E99" l="1"/>
  <c r="L98"/>
  <c r="M98" s="1"/>
  <c r="N98" s="1"/>
  <c r="O98" s="1"/>
  <c r="P98" s="1"/>
  <c r="E100" l="1"/>
  <c r="L99"/>
  <c r="M99" s="1"/>
  <c r="N99" s="1"/>
  <c r="O99" s="1"/>
  <c r="P99" s="1"/>
  <c r="E101" l="1"/>
  <c r="L100"/>
  <c r="M100" s="1"/>
  <c r="N100" s="1"/>
  <c r="O100" s="1"/>
  <c r="P100" s="1"/>
  <c r="E102" l="1"/>
  <c r="L101"/>
  <c r="M101" s="1"/>
  <c r="N101" s="1"/>
  <c r="O101" s="1"/>
  <c r="P101" s="1"/>
  <c r="E103" l="1"/>
  <c r="L102"/>
  <c r="M102" s="1"/>
  <c r="N102" s="1"/>
  <c r="O102" s="1"/>
  <c r="P102" s="1"/>
  <c r="E104" l="1"/>
  <c r="L103"/>
  <c r="M103" s="1"/>
  <c r="N103" s="1"/>
  <c r="O103" s="1"/>
  <c r="P103" s="1"/>
  <c r="E105" l="1"/>
  <c r="M104"/>
  <c r="N104" s="1"/>
  <c r="O104" s="1"/>
  <c r="P104" s="1"/>
  <c r="L104"/>
  <c r="E106" l="1"/>
  <c r="L105"/>
  <c r="M105" s="1"/>
  <c r="N105" s="1"/>
  <c r="O105" s="1"/>
  <c r="P105" s="1"/>
  <c r="E107" l="1"/>
  <c r="L106"/>
  <c r="M106" s="1"/>
  <c r="N106" s="1"/>
  <c r="O106" s="1"/>
  <c r="P106" s="1"/>
  <c r="E108" l="1"/>
  <c r="L107"/>
  <c r="M107" s="1"/>
  <c r="N107" s="1"/>
  <c r="O107" s="1"/>
  <c r="P107" s="1"/>
  <c r="E109" l="1"/>
  <c r="L108"/>
  <c r="M108" s="1"/>
  <c r="N108" s="1"/>
  <c r="O108" s="1"/>
  <c r="P108" s="1"/>
  <c r="E110" l="1"/>
  <c r="L109"/>
  <c r="M109" s="1"/>
  <c r="N109" s="1"/>
  <c r="O109" s="1"/>
  <c r="P109" s="1"/>
  <c r="E111" l="1"/>
  <c r="L110"/>
  <c r="M110" s="1"/>
  <c r="N110" s="1"/>
  <c r="O110" s="1"/>
  <c r="P110" s="1"/>
  <c r="E112" l="1"/>
  <c r="L111"/>
  <c r="M111" s="1"/>
  <c r="N111" s="1"/>
  <c r="O111" s="1"/>
  <c r="P111" s="1"/>
  <c r="E113" l="1"/>
  <c r="L112"/>
  <c r="M112" s="1"/>
  <c r="N112" s="1"/>
  <c r="O112" s="1"/>
  <c r="P112" s="1"/>
  <c r="E114" l="1"/>
  <c r="L113"/>
  <c r="M113" s="1"/>
  <c r="N113" s="1"/>
  <c r="O113" s="1"/>
  <c r="P113" s="1"/>
  <c r="E115" l="1"/>
  <c r="L114"/>
  <c r="M114" s="1"/>
  <c r="N114" s="1"/>
  <c r="O114" s="1"/>
  <c r="P114" s="1"/>
  <c r="E116" l="1"/>
  <c r="L115"/>
  <c r="M115" s="1"/>
  <c r="N115" s="1"/>
  <c r="O115" s="1"/>
  <c r="P115" s="1"/>
  <c r="E117" l="1"/>
  <c r="L116"/>
  <c r="M116" s="1"/>
  <c r="N116" s="1"/>
  <c r="O116" s="1"/>
  <c r="P116" s="1"/>
  <c r="E118" l="1"/>
  <c r="L117"/>
  <c r="M117" s="1"/>
  <c r="N117" s="1"/>
  <c r="O117" s="1"/>
  <c r="P117" s="1"/>
  <c r="E119" l="1"/>
  <c r="L118"/>
  <c r="M118" s="1"/>
  <c r="N118" s="1"/>
  <c r="O118" s="1"/>
  <c r="P118" s="1"/>
  <c r="E120" l="1"/>
  <c r="L119"/>
  <c r="M119" s="1"/>
  <c r="N119" s="1"/>
  <c r="O119" s="1"/>
  <c r="P119" s="1"/>
  <c r="E121" l="1"/>
  <c r="L120"/>
  <c r="M120" s="1"/>
  <c r="N120" s="1"/>
  <c r="O120" s="1"/>
  <c r="P120" s="1"/>
  <c r="E122" l="1"/>
  <c r="L121"/>
  <c r="M121" s="1"/>
  <c r="N121" s="1"/>
  <c r="O121" s="1"/>
  <c r="P121" s="1"/>
  <c r="E123" l="1"/>
  <c r="L122"/>
  <c r="M122" s="1"/>
  <c r="N122" s="1"/>
  <c r="O122" s="1"/>
  <c r="P122" s="1"/>
  <c r="E124" l="1"/>
  <c r="L123"/>
  <c r="M123" s="1"/>
  <c r="N123" s="1"/>
  <c r="O123" s="1"/>
  <c r="P123" s="1"/>
  <c r="E125" l="1"/>
  <c r="L124"/>
  <c r="M124" s="1"/>
  <c r="N124" s="1"/>
  <c r="O124" s="1"/>
  <c r="P124" s="1"/>
  <c r="E126" l="1"/>
  <c r="L125"/>
  <c r="M125" s="1"/>
  <c r="N125" s="1"/>
  <c r="O125" s="1"/>
  <c r="P125" s="1"/>
  <c r="E127" l="1"/>
  <c r="L126"/>
  <c r="M126" s="1"/>
  <c r="N126" s="1"/>
  <c r="O126" s="1"/>
  <c r="P126" s="1"/>
  <c r="E128" l="1"/>
  <c r="L127"/>
  <c r="M127" s="1"/>
  <c r="N127" s="1"/>
  <c r="O127" s="1"/>
  <c r="P127" s="1"/>
  <c r="E129" l="1"/>
  <c r="L128"/>
  <c r="M128" s="1"/>
  <c r="N128" s="1"/>
  <c r="O128" s="1"/>
  <c r="P128" s="1"/>
  <c r="E130" l="1"/>
  <c r="L129"/>
  <c r="M129" s="1"/>
  <c r="N129" s="1"/>
  <c r="O129" s="1"/>
  <c r="P129" s="1"/>
  <c r="E131" l="1"/>
  <c r="L130"/>
  <c r="M130" s="1"/>
  <c r="N130" s="1"/>
  <c r="O130" s="1"/>
  <c r="P130" s="1"/>
  <c r="E132" l="1"/>
  <c r="L131"/>
  <c r="M131" s="1"/>
  <c r="N131" s="1"/>
  <c r="O131" s="1"/>
  <c r="P131" s="1"/>
  <c r="E133" l="1"/>
  <c r="L132"/>
  <c r="M132" s="1"/>
  <c r="N132" s="1"/>
  <c r="O132" s="1"/>
  <c r="P132" s="1"/>
  <c r="E134" l="1"/>
  <c r="M133"/>
  <c r="N133" s="1"/>
  <c r="O133" s="1"/>
  <c r="P133" s="1"/>
  <c r="L133"/>
  <c r="E135" l="1"/>
  <c r="L134"/>
  <c r="M134" s="1"/>
  <c r="N134" s="1"/>
  <c r="O134" s="1"/>
  <c r="P134" s="1"/>
  <c r="E136" l="1"/>
  <c r="L135"/>
  <c r="M135" s="1"/>
  <c r="N135" s="1"/>
  <c r="O135" s="1"/>
  <c r="P135" s="1"/>
  <c r="E137" l="1"/>
  <c r="L136"/>
  <c r="M136" s="1"/>
  <c r="N136" s="1"/>
  <c r="O136" s="1"/>
  <c r="P136" s="1"/>
  <c r="E138" l="1"/>
  <c r="M137"/>
  <c r="N137" s="1"/>
  <c r="O137" s="1"/>
  <c r="P137" s="1"/>
  <c r="L137"/>
  <c r="E139" l="1"/>
  <c r="L138"/>
  <c r="M138" s="1"/>
  <c r="N138" s="1"/>
  <c r="O138" s="1"/>
  <c r="P138" s="1"/>
  <c r="E140" l="1"/>
  <c r="L139"/>
  <c r="M139" s="1"/>
  <c r="N139" s="1"/>
  <c r="O139" s="1"/>
  <c r="P139" s="1"/>
  <c r="E141" l="1"/>
  <c r="L140"/>
  <c r="M140" s="1"/>
  <c r="N140" s="1"/>
  <c r="O140" s="1"/>
  <c r="P140" s="1"/>
  <c r="E142" l="1"/>
  <c r="M141"/>
  <c r="N141" s="1"/>
  <c r="O141" s="1"/>
  <c r="P141" s="1"/>
  <c r="L141"/>
  <c r="E143" l="1"/>
  <c r="L142"/>
  <c r="M142" s="1"/>
  <c r="N142" s="1"/>
  <c r="O142" s="1"/>
  <c r="P142" s="1"/>
  <c r="E144" l="1"/>
  <c r="L143"/>
  <c r="M143" s="1"/>
  <c r="N143" s="1"/>
  <c r="O143" s="1"/>
  <c r="P143" s="1"/>
  <c r="E145" l="1"/>
  <c r="M144"/>
  <c r="N144" s="1"/>
  <c r="O144" s="1"/>
  <c r="P144" s="1"/>
  <c r="L144"/>
  <c r="E146" l="1"/>
  <c r="M145"/>
  <c r="N145" s="1"/>
  <c r="O145" s="1"/>
  <c r="P145" s="1"/>
  <c r="L145"/>
  <c r="E147" l="1"/>
  <c r="L146"/>
  <c r="M146" s="1"/>
  <c r="N146" s="1"/>
  <c r="O146" s="1"/>
  <c r="P146" s="1"/>
  <c r="E148" l="1"/>
  <c r="L147"/>
  <c r="M147" s="1"/>
  <c r="N147" s="1"/>
  <c r="O147" s="1"/>
  <c r="P147" s="1"/>
  <c r="E149" l="1"/>
  <c r="L148"/>
  <c r="M148" s="1"/>
  <c r="N148" s="1"/>
  <c r="O148" s="1"/>
  <c r="P148" s="1"/>
  <c r="E150" l="1"/>
  <c r="L150" s="1"/>
  <c r="M150" s="1"/>
  <c r="N150" s="1"/>
  <c r="O150" s="1"/>
  <c r="P150" s="1"/>
  <c r="M149"/>
  <c r="N149" s="1"/>
  <c r="O149" s="1"/>
  <c r="P149" s="1"/>
  <c r="L149"/>
</calcChain>
</file>

<file path=xl/sharedStrings.xml><?xml version="1.0" encoding="utf-8"?>
<sst xmlns="http://schemas.openxmlformats.org/spreadsheetml/2006/main" count="49" uniqueCount="46">
  <si>
    <t>Capacitor Specifications</t>
  </si>
  <si>
    <t>Capacitance (uF)</t>
  </si>
  <si>
    <t>ESR (ohms)</t>
  </si>
  <si>
    <t>L  (uH/ft)</t>
  </si>
  <si>
    <t>C  (pF/ft)</t>
  </si>
  <si>
    <t>R  (ohms/ft)</t>
  </si>
  <si>
    <t>Voltage (V)</t>
  </si>
  <si>
    <t>Bridgewire Specifications</t>
  </si>
  <si>
    <t>Variables</t>
  </si>
  <si>
    <r>
      <t>i</t>
    </r>
    <r>
      <rPr>
        <sz val="8"/>
        <color theme="1"/>
        <rFont val="Calibri"/>
        <family val="2"/>
        <scheme val="minor"/>
      </rPr>
      <t>(t)</t>
    </r>
  </si>
  <si>
    <t>t (s)</t>
  </si>
  <si>
    <t>Fire Set Specifics</t>
  </si>
  <si>
    <t>Fire Set Assumed (0.2-0.4 uH)</t>
  </si>
  <si>
    <t>(Estimate from Cooper)</t>
  </si>
  <si>
    <t>Blasting Cable Specifications</t>
  </si>
  <si>
    <t>v</t>
  </si>
  <si>
    <t>Zo or Ro</t>
  </si>
  <si>
    <t>M</t>
  </si>
  <si>
    <t>R1 (ohms)</t>
  </si>
  <si>
    <t>L1 (uH)</t>
  </si>
  <si>
    <t>N</t>
  </si>
  <si>
    <t>t</t>
  </si>
  <si>
    <t>j (step)</t>
  </si>
  <si>
    <t>i(t)</t>
  </si>
  <si>
    <r>
      <t>i</t>
    </r>
    <r>
      <rPr>
        <sz val="8"/>
        <color theme="1"/>
        <rFont val="Calibri"/>
        <family val="2"/>
        <scheme val="minor"/>
      </rPr>
      <t>max</t>
    </r>
  </si>
  <si>
    <t>etc</t>
  </si>
  <si>
    <t>3 l/v</t>
  </si>
  <si>
    <t>5 l/v</t>
  </si>
  <si>
    <t>7 l/v</t>
  </si>
  <si>
    <t>l (Wire Length) (ft)</t>
  </si>
  <si>
    <t>1 l/v</t>
  </si>
  <si>
    <t>&gt;=</t>
  </si>
  <si>
    <t>&lt;=</t>
  </si>
  <si>
    <t>0 l/v</t>
  </si>
  <si>
    <t>Data Points For Graph</t>
  </si>
  <si>
    <t>Intermediate</t>
  </si>
  <si>
    <t>Sum of N Col.</t>
  </si>
  <si>
    <t>R2 Final (ohms)</t>
  </si>
  <si>
    <t>Satisfy Conditions</t>
  </si>
  <si>
    <t>Predicting EBW Performance using a Distributed-Parameter Method</t>
  </si>
  <si>
    <r>
      <t>(2t</t>
    </r>
    <r>
      <rPr>
        <sz val="8"/>
        <color theme="1"/>
        <rFont val="Calibri"/>
        <family val="2"/>
        <scheme val="minor"/>
      </rPr>
      <t>(j)</t>
    </r>
    <r>
      <rPr>
        <sz val="11"/>
        <color theme="1"/>
        <rFont val="Calibri"/>
        <family val="2"/>
        <scheme val="minor"/>
      </rPr>
      <t>-1)l/v</t>
    </r>
  </si>
  <si>
    <t>k (# of theor. reflections)</t>
  </si>
  <si>
    <t>R2 Initial (ohms)</t>
  </si>
  <si>
    <t>K(0.9imax)=</t>
  </si>
  <si>
    <t>(in 1 usec)</t>
  </si>
  <si>
    <t>Fire Set Assumed (2-4 ohms)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</si>
</sst>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/>
    <xf numFmtId="0" fontId="0" fillId="0" borderId="0" xfId="0" applyAlignme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Border="1" applyAlignment="1"/>
    <xf numFmtId="11" fontId="0" fillId="0" borderId="9" xfId="0" applyNumberFormat="1" applyBorder="1"/>
    <xf numFmtId="0" fontId="0" fillId="0" borderId="10" xfId="0" applyBorder="1"/>
    <xf numFmtId="11" fontId="0" fillId="0" borderId="11" xfId="0" applyNumberFormat="1" applyBorder="1"/>
    <xf numFmtId="0" fontId="0" fillId="0" borderId="7" xfId="0" applyBorder="1" applyAlignment="1">
      <alignment horizontal="center"/>
    </xf>
    <xf numFmtId="0" fontId="0" fillId="0" borderId="12" xfId="0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 sz="1400" b="1" i="0" baseline="0"/>
              <a:t>51ft RG-6, 2400V, 0.67uF, 1.5mil Cu BW</a:t>
            </a:r>
            <a:endParaRPr lang="en-CA" sz="1400"/>
          </a:p>
        </c:rich>
      </c:tx>
      <c:layout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Sheet1!$T$6:$T$76</c:f>
              <c:numCache>
                <c:formatCode>General</c:formatCode>
                <c:ptCount val="71"/>
                <c:pt idx="0">
                  <c:v>0</c:v>
                </c:pt>
                <c:pt idx="1">
                  <c:v>6.4128317458046577E-2</c:v>
                </c:pt>
                <c:pt idx="2">
                  <c:v>6.4128317458046577E-2</c:v>
                </c:pt>
                <c:pt idx="3">
                  <c:v>0.19238495237413972</c:v>
                </c:pt>
                <c:pt idx="4">
                  <c:v>0.19238495237413972</c:v>
                </c:pt>
                <c:pt idx="5">
                  <c:v>0.32064158729023284</c:v>
                </c:pt>
                <c:pt idx="6">
                  <c:v>0.32064158729023284</c:v>
                </c:pt>
                <c:pt idx="7">
                  <c:v>0.44889822220632597</c:v>
                </c:pt>
                <c:pt idx="8">
                  <c:v>0.44889822220632597</c:v>
                </c:pt>
                <c:pt idx="9">
                  <c:v>0.5771548571224191</c:v>
                </c:pt>
                <c:pt idx="10">
                  <c:v>0.5771548571224191</c:v>
                </c:pt>
                <c:pt idx="11">
                  <c:v>0.70541149203851228</c:v>
                </c:pt>
                <c:pt idx="12">
                  <c:v>0.70541149203851228</c:v>
                </c:pt>
                <c:pt idx="13">
                  <c:v>0.83366812695460546</c:v>
                </c:pt>
                <c:pt idx="14">
                  <c:v>0.83366812695460546</c:v>
                </c:pt>
                <c:pt idx="15">
                  <c:v>0.96192476187069864</c:v>
                </c:pt>
                <c:pt idx="16">
                  <c:v>0.96192476187069864</c:v>
                </c:pt>
                <c:pt idx="17">
                  <c:v>1.0901813967867917</c:v>
                </c:pt>
                <c:pt idx="18">
                  <c:v>1.0901813967867917</c:v>
                </c:pt>
                <c:pt idx="19">
                  <c:v>1.2184380317028849</c:v>
                </c:pt>
                <c:pt idx="20">
                  <c:v>1.2184380317028849</c:v>
                </c:pt>
                <c:pt idx="21">
                  <c:v>1.3466946666189781</c:v>
                </c:pt>
                <c:pt idx="22">
                  <c:v>1.3466946666189781</c:v>
                </c:pt>
                <c:pt idx="23">
                  <c:v>1.4749513015350713</c:v>
                </c:pt>
                <c:pt idx="24">
                  <c:v>1.4749513015350713</c:v>
                </c:pt>
                <c:pt idx="25">
                  <c:v>1.6032079364511644</c:v>
                </c:pt>
                <c:pt idx="26">
                  <c:v>1.6032079364511644</c:v>
                </c:pt>
                <c:pt idx="27">
                  <c:v>1.7314645713672576</c:v>
                </c:pt>
                <c:pt idx="28">
                  <c:v>1.7314645713672576</c:v>
                </c:pt>
                <c:pt idx="29">
                  <c:v>1.8597212062833508</c:v>
                </c:pt>
                <c:pt idx="30">
                  <c:v>1.8597212062833508</c:v>
                </c:pt>
                <c:pt idx="31">
                  <c:v>1.987977841199444</c:v>
                </c:pt>
                <c:pt idx="32">
                  <c:v>1.987977841199444</c:v>
                </c:pt>
                <c:pt idx="33">
                  <c:v>2.1162344761155372</c:v>
                </c:pt>
                <c:pt idx="34">
                  <c:v>2.1162344761155372</c:v>
                </c:pt>
                <c:pt idx="35">
                  <c:v>2.2444911110316301</c:v>
                </c:pt>
                <c:pt idx="36">
                  <c:v>2.2444911110316301</c:v>
                </c:pt>
                <c:pt idx="37">
                  <c:v>2.3727477459477231</c:v>
                </c:pt>
                <c:pt idx="38">
                  <c:v>2.3727477459477231</c:v>
                </c:pt>
                <c:pt idx="39">
                  <c:v>2.5010043808638156</c:v>
                </c:pt>
                <c:pt idx="40">
                  <c:v>2.5010043808638156</c:v>
                </c:pt>
                <c:pt idx="41">
                  <c:v>2.6292610157799086</c:v>
                </c:pt>
                <c:pt idx="42">
                  <c:v>2.6292610157799086</c:v>
                </c:pt>
                <c:pt idx="43">
                  <c:v>2.7575176506960015</c:v>
                </c:pt>
                <c:pt idx="44">
                  <c:v>2.7575176506960015</c:v>
                </c:pt>
                <c:pt idx="45">
                  <c:v>2.8857742856120945</c:v>
                </c:pt>
                <c:pt idx="46">
                  <c:v>2.8857742856120945</c:v>
                </c:pt>
                <c:pt idx="47">
                  <c:v>3.0140309205281874</c:v>
                </c:pt>
                <c:pt idx="48">
                  <c:v>3.0140309205281874</c:v>
                </c:pt>
                <c:pt idx="49">
                  <c:v>3.1422875554442804</c:v>
                </c:pt>
                <c:pt idx="50">
                  <c:v>3.1422875554442804</c:v>
                </c:pt>
                <c:pt idx="51">
                  <c:v>3.2705441903603734</c:v>
                </c:pt>
                <c:pt idx="52">
                  <c:v>3.2705441903603734</c:v>
                </c:pt>
                <c:pt idx="53">
                  <c:v>3.3988008252764663</c:v>
                </c:pt>
                <c:pt idx="54">
                  <c:v>3.3988008252764663</c:v>
                </c:pt>
                <c:pt idx="55">
                  <c:v>3.5270574601925593</c:v>
                </c:pt>
                <c:pt idx="56">
                  <c:v>3.5270574601925593</c:v>
                </c:pt>
                <c:pt idx="57">
                  <c:v>3.6553140951086522</c:v>
                </c:pt>
                <c:pt idx="58">
                  <c:v>3.6553140951086522</c:v>
                </c:pt>
                <c:pt idx="59">
                  <c:v>3.7835707300247452</c:v>
                </c:pt>
                <c:pt idx="60">
                  <c:v>3.7835707300247452</c:v>
                </c:pt>
                <c:pt idx="61">
                  <c:v>3.9118273649408386</c:v>
                </c:pt>
                <c:pt idx="62">
                  <c:v>3.9118273649408386</c:v>
                </c:pt>
                <c:pt idx="63">
                  <c:v>4.0400839998569325</c:v>
                </c:pt>
                <c:pt idx="64">
                  <c:v>4.0400839998569325</c:v>
                </c:pt>
                <c:pt idx="65">
                  <c:v>4.1683406347730259</c:v>
                </c:pt>
                <c:pt idx="66">
                  <c:v>4.1683406347730259</c:v>
                </c:pt>
                <c:pt idx="67">
                  <c:v>4.2965972696891193</c:v>
                </c:pt>
                <c:pt idx="68">
                  <c:v>4.2965972696891193</c:v>
                </c:pt>
                <c:pt idx="69">
                  <c:v>4.4248539046052127</c:v>
                </c:pt>
                <c:pt idx="70">
                  <c:v>4.4248539046052127</c:v>
                </c:pt>
              </c:numCache>
            </c:numRef>
          </c:xVal>
          <c:yVal>
            <c:numRef>
              <c:f>Sheet1!$U$6:$U$76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68.306166962084262</c:v>
                </c:pt>
                <c:pt idx="3">
                  <c:v>68.306166962084262</c:v>
                </c:pt>
                <c:pt idx="4">
                  <c:v>136.61233233255072</c:v>
                </c:pt>
                <c:pt idx="5" formatCode="0.00">
                  <c:v>136.61233233255072</c:v>
                </c:pt>
                <c:pt idx="6">
                  <c:v>204.91849611139943</c:v>
                </c:pt>
                <c:pt idx="7">
                  <c:v>204.91849611139943</c:v>
                </c:pt>
                <c:pt idx="8">
                  <c:v>273.2246582986304</c:v>
                </c:pt>
                <c:pt idx="9" formatCode="0.00">
                  <c:v>273.2246582986304</c:v>
                </c:pt>
                <c:pt idx="10">
                  <c:v>341.53081889424368</c:v>
                </c:pt>
                <c:pt idx="11">
                  <c:v>341.53081889424368</c:v>
                </c:pt>
                <c:pt idx="12">
                  <c:v>409.8369778982393</c:v>
                </c:pt>
                <c:pt idx="13" formatCode="0.00">
                  <c:v>409.8369778982393</c:v>
                </c:pt>
                <c:pt idx="14">
                  <c:v>478.14313531061725</c:v>
                </c:pt>
                <c:pt idx="15">
                  <c:v>478.14313531061725</c:v>
                </c:pt>
                <c:pt idx="16">
                  <c:v>546.44929113137778</c:v>
                </c:pt>
                <c:pt idx="17" formatCode="0.00">
                  <c:v>546.44929113137778</c:v>
                </c:pt>
                <c:pt idx="18">
                  <c:v>614.75544536052064</c:v>
                </c:pt>
                <c:pt idx="19">
                  <c:v>614.75544536052064</c:v>
                </c:pt>
                <c:pt idx="20">
                  <c:v>683.06159799804607</c:v>
                </c:pt>
                <c:pt idx="21" formatCode="0.00">
                  <c:v>683.06159799804607</c:v>
                </c:pt>
                <c:pt idx="22">
                  <c:v>751.36774904395406</c:v>
                </c:pt>
                <c:pt idx="23">
                  <c:v>751.36774904395406</c:v>
                </c:pt>
                <c:pt idx="24">
                  <c:v>819.67389849824451</c:v>
                </c:pt>
                <c:pt idx="25" formatCode="0.00">
                  <c:v>819.67389849824451</c:v>
                </c:pt>
                <c:pt idx="26">
                  <c:v>887.98004636091764</c:v>
                </c:pt>
                <c:pt idx="27">
                  <c:v>887.98004636091764</c:v>
                </c:pt>
                <c:pt idx="28">
                  <c:v>956.28619263197334</c:v>
                </c:pt>
                <c:pt idx="29" formatCode="0.00">
                  <c:v>956.28619263197334</c:v>
                </c:pt>
                <c:pt idx="30">
                  <c:v>1024.5923373114117</c:v>
                </c:pt>
                <c:pt idx="31">
                  <c:v>1024.5923373114117</c:v>
                </c:pt>
                <c:pt idx="32">
                  <c:v>1092.8984803992328</c:v>
                </c:pt>
                <c:pt idx="33" formatCode="0.00">
                  <c:v>1092.8984803992328</c:v>
                </c:pt>
                <c:pt idx="34">
                  <c:v>1161.2046218954367</c:v>
                </c:pt>
                <c:pt idx="35">
                  <c:v>1161.2046218954367</c:v>
                </c:pt>
                <c:pt idx="36">
                  <c:v>1229.5107618000236</c:v>
                </c:pt>
                <c:pt idx="37">
                  <c:v>1229.5107618000236</c:v>
                </c:pt>
                <c:pt idx="38">
                  <c:v>1297.8169001129929</c:v>
                </c:pt>
                <c:pt idx="39">
                  <c:v>1297.8169001129929</c:v>
                </c:pt>
                <c:pt idx="40">
                  <c:v>1366.1230368343454</c:v>
                </c:pt>
                <c:pt idx="41">
                  <c:v>1366.1230368343454</c:v>
                </c:pt>
                <c:pt idx="42">
                  <c:v>1434.4291719640808</c:v>
                </c:pt>
                <c:pt idx="43">
                  <c:v>1434.4291719640808</c:v>
                </c:pt>
                <c:pt idx="44">
                  <c:v>1502.7353055021988</c:v>
                </c:pt>
                <c:pt idx="45">
                  <c:v>1502.7353055021988</c:v>
                </c:pt>
                <c:pt idx="46">
                  <c:v>1571.0414374487</c:v>
                </c:pt>
                <c:pt idx="47">
                  <c:v>1571.0414374487</c:v>
                </c:pt>
                <c:pt idx="48">
                  <c:v>1639.3475678035843</c:v>
                </c:pt>
                <c:pt idx="49">
                  <c:v>1639.3475678035843</c:v>
                </c:pt>
                <c:pt idx="50">
                  <c:v>1707.6536965668515</c:v>
                </c:pt>
                <c:pt idx="51">
                  <c:v>1707.6536965668515</c:v>
                </c:pt>
                <c:pt idx="52">
                  <c:v>1775.9598237385019</c:v>
                </c:pt>
                <c:pt idx="53">
                  <c:v>1775.9598237385019</c:v>
                </c:pt>
                <c:pt idx="54">
                  <c:v>1844.2659493185354</c:v>
                </c:pt>
                <c:pt idx="55">
                  <c:v>1844.2659493185354</c:v>
                </c:pt>
                <c:pt idx="56">
                  <c:v>1912.5720733069522</c:v>
                </c:pt>
                <c:pt idx="57">
                  <c:v>1912.5720733069522</c:v>
                </c:pt>
                <c:pt idx="58">
                  <c:v>1980.878195703752</c:v>
                </c:pt>
                <c:pt idx="59">
                  <c:v>1980.878195703752</c:v>
                </c:pt>
                <c:pt idx="60">
                  <c:v>2049.1843165089354</c:v>
                </c:pt>
                <c:pt idx="61">
                  <c:v>2049.1843165089354</c:v>
                </c:pt>
                <c:pt idx="62">
                  <c:v>2117.4904357225014</c:v>
                </c:pt>
                <c:pt idx="63">
                  <c:v>2117.4904357225014</c:v>
                </c:pt>
                <c:pt idx="64">
                  <c:v>2185.7965533444512</c:v>
                </c:pt>
                <c:pt idx="65">
                  <c:v>2185.7965533444512</c:v>
                </c:pt>
                <c:pt idx="66">
                  <c:v>2254.102669374784</c:v>
                </c:pt>
                <c:pt idx="67">
                  <c:v>2254.102669374784</c:v>
                </c:pt>
                <c:pt idx="68">
                  <c:v>2322.4087838135006</c:v>
                </c:pt>
                <c:pt idx="69">
                  <c:v>2322.4087838135006</c:v>
                </c:pt>
                <c:pt idx="70">
                  <c:v>2390.7148966606005</c:v>
                </c:pt>
              </c:numCache>
            </c:numRef>
          </c:yVal>
        </c:ser>
        <c:axId val="57572352"/>
        <c:axId val="57574912"/>
      </c:scatterChart>
      <c:valAx>
        <c:axId val="57572352"/>
        <c:scaling>
          <c:orientation val="minMax"/>
          <c:max val="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(useconds)</a:t>
                </a:r>
              </a:p>
            </c:rich>
          </c:tx>
          <c:layout/>
        </c:title>
        <c:numFmt formatCode="General" sourceLinked="1"/>
        <c:minorTickMark val="out"/>
        <c:tickLblPos val="nextTo"/>
        <c:crossAx val="57574912"/>
        <c:crosses val="autoZero"/>
        <c:crossBetween val="midCat"/>
        <c:majorUnit val="1"/>
      </c:valAx>
      <c:valAx>
        <c:axId val="57574912"/>
        <c:scaling>
          <c:orientation val="minMax"/>
          <c:max val="1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Current</a:t>
                </a:r>
                <a:r>
                  <a:rPr lang="en-CA" baseline="0"/>
                  <a:t> (amps)</a:t>
                </a:r>
                <a:endParaRPr lang="en-CA"/>
              </a:p>
            </c:rich>
          </c:tx>
          <c:layout/>
        </c:title>
        <c:numFmt formatCode="General" sourceLinked="1"/>
        <c:majorTickMark val="none"/>
        <c:tickLblPos val="nextTo"/>
        <c:crossAx val="57572352"/>
        <c:crosses val="autoZero"/>
        <c:crossBetween val="midCat"/>
      </c:valAx>
    </c:plotArea>
    <c:plotVisOnly val="1"/>
  </c:chart>
  <c:spPr>
    <a:ln>
      <a:solidFill>
        <a:sysClr val="windowText" lastClr="000000">
          <a:alpha val="30000"/>
        </a:sys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6</xdr:row>
      <xdr:rowOff>184150</xdr:rowOff>
    </xdr:from>
    <xdr:to>
      <xdr:col>11</xdr:col>
      <xdr:colOff>184150</xdr:colOff>
      <xdr:row>21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5"/>
  <sheetViews>
    <sheetView tabSelected="1" workbookViewId="0">
      <selection activeCell="D18" sqref="D18"/>
    </sheetView>
  </sheetViews>
  <sheetFormatPr defaultRowHeight="14.5"/>
  <cols>
    <col min="1" max="1" width="15.7265625" customWidth="1"/>
    <col min="2" max="2" width="9.81640625" bestFit="1" customWidth="1"/>
    <col min="3" max="5" width="9.81640625" customWidth="1"/>
    <col min="6" max="6" width="11.81640625" bestFit="1" customWidth="1"/>
    <col min="7" max="7" width="21.1796875" customWidth="1"/>
    <col min="8" max="8" width="11.81640625" bestFit="1" customWidth="1"/>
    <col min="9" max="9" width="12.1796875" customWidth="1"/>
    <col min="11" max="11" width="11.90625" customWidth="1"/>
    <col min="12" max="12" width="17.26953125" customWidth="1"/>
    <col min="13" max="15" width="13.1796875" customWidth="1"/>
    <col min="16" max="17" width="10.1796875" customWidth="1"/>
    <col min="19" max="19" width="11.81640625" bestFit="1" customWidth="1"/>
    <col min="20" max="20" width="11.81640625" customWidth="1"/>
    <col min="21" max="21" width="14.6328125" customWidth="1"/>
  </cols>
  <sheetData>
    <row r="1" spans="1:24">
      <c r="A1" s="28" t="s">
        <v>39</v>
      </c>
      <c r="B1" s="28"/>
      <c r="C1" s="28"/>
      <c r="D1" s="28"/>
      <c r="E1" s="28"/>
      <c r="F1" s="28"/>
    </row>
    <row r="2" spans="1:24">
      <c r="F2" s="9"/>
      <c r="H2" s="9"/>
      <c r="I2" s="9"/>
      <c r="J2" s="9"/>
      <c r="K2" s="9"/>
      <c r="L2" s="9"/>
      <c r="M2" s="9"/>
      <c r="N2" s="9"/>
      <c r="O2" s="9"/>
      <c r="P2" s="9"/>
      <c r="Q2" s="2"/>
    </row>
    <row r="3" spans="1:24" ht="15" thickBot="1">
      <c r="D3" s="13" t="s">
        <v>21</v>
      </c>
      <c r="E3" s="13" t="s">
        <v>10</v>
      </c>
      <c r="F3" s="13" t="s">
        <v>22</v>
      </c>
      <c r="G3" t="s">
        <v>41</v>
      </c>
      <c r="H3" s="13" t="s">
        <v>16</v>
      </c>
      <c r="I3" s="13" t="s">
        <v>15</v>
      </c>
      <c r="J3" s="13" t="s">
        <v>17</v>
      </c>
      <c r="K3" s="13" t="s">
        <v>20</v>
      </c>
      <c r="L3" s="13" t="s">
        <v>40</v>
      </c>
      <c r="M3" s="13"/>
      <c r="N3" s="13" t="s">
        <v>35</v>
      </c>
      <c r="O3" s="13" t="s">
        <v>36</v>
      </c>
      <c r="P3" s="13" t="s">
        <v>9</v>
      </c>
      <c r="Q3" s="13" t="s">
        <v>24</v>
      </c>
    </row>
    <row r="4" spans="1:24">
      <c r="F4" s="13"/>
      <c r="G4" s="13" t="s">
        <v>44</v>
      </c>
      <c r="H4" s="13"/>
      <c r="I4" s="13"/>
      <c r="J4" s="13"/>
      <c r="K4" s="13"/>
      <c r="L4" s="13"/>
      <c r="M4" s="13"/>
      <c r="N4" s="13"/>
      <c r="O4" s="13"/>
      <c r="P4" s="13"/>
      <c r="Q4" s="13"/>
      <c r="S4" s="25" t="s">
        <v>34</v>
      </c>
      <c r="T4" s="26"/>
      <c r="U4" s="27"/>
    </row>
    <row r="5" spans="1:24">
      <c r="D5" s="13" t="s">
        <v>33</v>
      </c>
      <c r="E5" s="13">
        <v>0</v>
      </c>
      <c r="F5" s="13"/>
      <c r="H5" s="13"/>
      <c r="I5" s="13"/>
      <c r="J5" s="13"/>
      <c r="K5" s="13"/>
      <c r="L5" s="13"/>
      <c r="M5" s="13"/>
      <c r="N5" s="13"/>
      <c r="O5" s="13"/>
      <c r="P5" s="13">
        <v>0</v>
      </c>
      <c r="Q5" s="13"/>
      <c r="S5" s="5" t="s">
        <v>21</v>
      </c>
      <c r="T5" s="5" t="s">
        <v>21</v>
      </c>
      <c r="U5" s="5" t="s">
        <v>23</v>
      </c>
    </row>
    <row r="6" spans="1:24">
      <c r="D6" s="13" t="s">
        <v>30</v>
      </c>
      <c r="E6">
        <f>$B$12/$I$6</f>
        <v>6.4128317458046568E-8</v>
      </c>
      <c r="F6" s="13">
        <v>1</v>
      </c>
      <c r="G6" s="10">
        <f>(($I$6*0.000001)/(2*$B$12))+(1/2)</f>
        <v>8.2968675901578948</v>
      </c>
      <c r="H6" s="1">
        <f>SQRT(($B$9*10^-6)/($B$10*10^-12))</f>
        <v>77.142207937022206</v>
      </c>
      <c r="I6" s="1">
        <f>1/SQRT($B$9*10^-6*$B$10*10^-12)</f>
        <v>795280494.19610524</v>
      </c>
      <c r="J6" s="1">
        <f>($H$6-$B$24)/($H$6+$B$24)</f>
        <v>0.94945806916098396</v>
      </c>
      <c r="K6" s="10">
        <f>($H$6-$B$20)/($H$6+$B$20)</f>
        <v>0.87825990740756665</v>
      </c>
      <c r="L6" s="16">
        <f>(2*E6-1)*$B$12/$I$6</f>
        <v>-6.4128309233164374E-8</v>
      </c>
      <c r="M6" s="15">
        <f>IF(E7&lt;L6,0,1)</f>
        <v>1</v>
      </c>
      <c r="N6" s="15">
        <f>$J$6^(E6-1)*$K$6^(E6-1)*M6</f>
        <v>1.1992263086554633</v>
      </c>
      <c r="O6" s="15">
        <f>SUM($N$6:N6)</f>
        <v>1.1992263086554633</v>
      </c>
      <c r="P6">
        <f>($B$17*(1+$K$6)/($H$6+$B$24))*O6</f>
        <v>68.306166962084262</v>
      </c>
      <c r="Q6">
        <f>$B$17/($B$24+$B$21)</f>
        <v>1194.0298507462687</v>
      </c>
      <c r="S6" s="5">
        <v>0</v>
      </c>
      <c r="T6" s="5">
        <v>0</v>
      </c>
      <c r="U6" s="5">
        <v>0</v>
      </c>
    </row>
    <row r="7" spans="1:24" ht="15" thickBot="1">
      <c r="A7" s="31" t="s">
        <v>8</v>
      </c>
      <c r="B7" s="31"/>
      <c r="D7" s="13" t="s">
        <v>26</v>
      </c>
      <c r="E7">
        <f>3*$B$12/$I$6</f>
        <v>1.9238495237413972E-7</v>
      </c>
      <c r="F7" s="13">
        <v>2</v>
      </c>
      <c r="L7" s="16">
        <f t="shared" ref="L7:L13" si="0">(2*E7-1)*$B$12/$I$6</f>
        <v>-6.4128292783399972E-8</v>
      </c>
      <c r="M7" s="15">
        <f>IF(E8&lt;L7,0,1)</f>
        <v>1</v>
      </c>
      <c r="N7" s="15">
        <f t="shared" ref="N7:N70" si="1">$J$6^(E7-1)*$K$6^(E7-1)*M7</f>
        <v>1.1992262807120138</v>
      </c>
      <c r="O7" s="15">
        <f>SUM($N$6:N7)</f>
        <v>2.3984525893674773</v>
      </c>
      <c r="P7">
        <f t="shared" ref="P7:P70" si="2">($B$17*(1+$K$6)/($H$6+$B$24))*O7</f>
        <v>136.61233233255072</v>
      </c>
      <c r="S7" s="5">
        <f>E6</f>
        <v>6.4128317458046568E-8</v>
      </c>
      <c r="T7" s="5">
        <f>S7/10^-6</f>
        <v>6.4128317458046577E-2</v>
      </c>
      <c r="U7" s="5">
        <v>0</v>
      </c>
    </row>
    <row r="8" spans="1:24" ht="15" thickBot="1">
      <c r="A8" s="29" t="s">
        <v>14</v>
      </c>
      <c r="B8" s="30"/>
      <c r="D8" s="13" t="s">
        <v>27</v>
      </c>
      <c r="E8">
        <f>2*$B$12/$I$6+E7</f>
        <v>3.2064158729023285E-7</v>
      </c>
      <c r="F8" s="13">
        <v>3</v>
      </c>
      <c r="L8" s="16">
        <f t="shared" si="0"/>
        <v>-6.412827633363557E-8</v>
      </c>
      <c r="M8" s="15">
        <f>IF(E9&lt;L8,0,1)</f>
        <v>1</v>
      </c>
      <c r="N8" s="15">
        <f t="shared" si="1"/>
        <v>1.1992262527685649</v>
      </c>
      <c r="O8" s="15">
        <f>SUM($N$6:N8)</f>
        <v>3.5976788421360419</v>
      </c>
      <c r="P8">
        <f t="shared" si="2"/>
        <v>204.91849611139943</v>
      </c>
      <c r="S8" s="5">
        <f>E6</f>
        <v>6.4128317458046568E-8</v>
      </c>
      <c r="T8" s="5">
        <f t="shared" ref="T8:T71" si="3">S8/10^-6</f>
        <v>6.4128317458046577E-2</v>
      </c>
      <c r="U8" s="5">
        <f>P6</f>
        <v>68.306166962084262</v>
      </c>
    </row>
    <row r="9" spans="1:24">
      <c r="A9" s="3" t="s">
        <v>3</v>
      </c>
      <c r="B9" s="4">
        <v>9.7000000000000003E-2</v>
      </c>
      <c r="D9" s="13" t="s">
        <v>28</v>
      </c>
      <c r="E9">
        <f t="shared" ref="E9:E72" si="4">2*$B$12/$I$6+E8</f>
        <v>4.4889822220632596E-7</v>
      </c>
      <c r="F9" s="13">
        <v>4</v>
      </c>
      <c r="H9" s="9"/>
      <c r="I9" s="9"/>
      <c r="J9" s="9"/>
      <c r="K9" s="9"/>
      <c r="L9" s="16">
        <f t="shared" si="0"/>
        <v>-6.4128259883871168E-8</v>
      </c>
      <c r="M9" s="15">
        <f t="shared" ref="M9:M70" si="5">IF(E9&lt;L9,0,1)</f>
        <v>1</v>
      </c>
      <c r="N9" s="15">
        <f t="shared" si="1"/>
        <v>1.1992262248251162</v>
      </c>
      <c r="O9" s="15">
        <f>SUM($N$6:N9)</f>
        <v>4.7969050669611581</v>
      </c>
      <c r="P9">
        <f t="shared" si="2"/>
        <v>273.2246582986304</v>
      </c>
      <c r="S9" s="5">
        <f>E7</f>
        <v>1.9238495237413972E-7</v>
      </c>
      <c r="T9" s="5">
        <f t="shared" si="3"/>
        <v>0.19238495237413972</v>
      </c>
      <c r="U9" s="5">
        <f>P6</f>
        <v>68.306166962084262</v>
      </c>
      <c r="W9" s="1"/>
      <c r="X9" s="1"/>
    </row>
    <row r="10" spans="1:24">
      <c r="A10" s="5" t="s">
        <v>4</v>
      </c>
      <c r="B10" s="6">
        <v>16.3</v>
      </c>
      <c r="D10" s="13" t="s">
        <v>25</v>
      </c>
      <c r="E10">
        <f t="shared" si="4"/>
        <v>5.7715485712241912E-7</v>
      </c>
      <c r="F10" s="13">
        <v>5</v>
      </c>
      <c r="H10" s="1"/>
      <c r="I10" s="1"/>
      <c r="J10" s="1"/>
      <c r="K10" s="7"/>
      <c r="L10" s="16">
        <f t="shared" si="0"/>
        <v>-6.4128243434106779E-8</v>
      </c>
      <c r="M10" s="15">
        <f t="shared" si="5"/>
        <v>1</v>
      </c>
      <c r="N10" s="15">
        <f t="shared" si="1"/>
        <v>1.1992261968816684</v>
      </c>
      <c r="O10" s="15">
        <f>SUM($N$6:N10)</f>
        <v>5.9961312638428268</v>
      </c>
      <c r="P10">
        <f t="shared" si="2"/>
        <v>341.53081889424368</v>
      </c>
      <c r="Q10" s="17"/>
      <c r="R10" s="17"/>
      <c r="S10" s="5">
        <f>E7</f>
        <v>1.9238495237413972E-7</v>
      </c>
      <c r="T10" s="5">
        <f t="shared" si="3"/>
        <v>0.19238495237413972</v>
      </c>
      <c r="U10" s="5">
        <f>P7</f>
        <v>136.61233233255072</v>
      </c>
    </row>
    <row r="11" spans="1:24">
      <c r="A11" s="5" t="s">
        <v>5</v>
      </c>
      <c r="B11" s="6">
        <v>1.55E-2</v>
      </c>
      <c r="E11">
        <f t="shared" si="4"/>
        <v>7.0541149203851229E-7</v>
      </c>
      <c r="F11" s="13">
        <v>6</v>
      </c>
      <c r="L11" s="16">
        <f t="shared" si="0"/>
        <v>-6.4128226984342364E-8</v>
      </c>
      <c r="M11" s="15">
        <f t="shared" si="5"/>
        <v>1</v>
      </c>
      <c r="N11" s="15">
        <f t="shared" si="1"/>
        <v>1.1992261689382215</v>
      </c>
      <c r="O11" s="15">
        <f>SUM($N$6:N11)</f>
        <v>7.1953574327810479</v>
      </c>
      <c r="P11">
        <f t="shared" si="2"/>
        <v>409.8369778982393</v>
      </c>
      <c r="Q11" s="12"/>
      <c r="R11" s="12"/>
      <c r="S11" s="5">
        <f>E8</f>
        <v>3.2064158729023285E-7</v>
      </c>
      <c r="T11" s="5">
        <f t="shared" si="3"/>
        <v>0.32064158729023284</v>
      </c>
      <c r="U11" s="23">
        <f>P7</f>
        <v>136.61233233255072</v>
      </c>
    </row>
    <row r="12" spans="1:24">
      <c r="A12" s="5" t="s">
        <v>29</v>
      </c>
      <c r="B12" s="6">
        <v>51</v>
      </c>
      <c r="E12">
        <f t="shared" si="4"/>
        <v>8.3366812695460545E-7</v>
      </c>
      <c r="F12" s="13">
        <v>7</v>
      </c>
      <c r="L12" s="16">
        <f t="shared" si="0"/>
        <v>-6.4128210534577962E-8</v>
      </c>
      <c r="M12" s="15">
        <f t="shared" si="5"/>
        <v>1</v>
      </c>
      <c r="N12" s="15">
        <f t="shared" si="1"/>
        <v>1.1992261409947751</v>
      </c>
      <c r="O12" s="15">
        <f>SUM($N$6:N12)</f>
        <v>8.3945835737758223</v>
      </c>
      <c r="P12">
        <f t="shared" si="2"/>
        <v>478.14313531061725</v>
      </c>
      <c r="Q12" s="12"/>
      <c r="R12" s="12"/>
      <c r="S12" s="5">
        <f>E8</f>
        <v>3.2064158729023285E-7</v>
      </c>
      <c r="T12" s="5">
        <f t="shared" si="3"/>
        <v>0.32064158729023284</v>
      </c>
      <c r="U12" s="5">
        <f>P8</f>
        <v>204.91849611139943</v>
      </c>
    </row>
    <row r="13" spans="1:24" ht="15" thickBot="1">
      <c r="A13" s="1"/>
      <c r="B13" s="1"/>
      <c r="E13">
        <f t="shared" si="4"/>
        <v>9.6192476187069861E-7</v>
      </c>
      <c r="F13" s="13">
        <v>8</v>
      </c>
      <c r="L13" s="16">
        <f t="shared" si="0"/>
        <v>-6.4128194084813574E-8</v>
      </c>
      <c r="M13" s="15">
        <f t="shared" si="5"/>
        <v>1</v>
      </c>
      <c r="N13" s="15">
        <f t="shared" si="1"/>
        <v>1.1992261130513293</v>
      </c>
      <c r="O13" s="15">
        <f>SUM($N$6:N13)</f>
        <v>9.5938096868271519</v>
      </c>
      <c r="P13">
        <f t="shared" si="2"/>
        <v>546.44929113137778</v>
      </c>
      <c r="Q13" s="12"/>
      <c r="R13" s="12"/>
      <c r="S13" s="5">
        <f>E9</f>
        <v>4.4889822220632596E-7</v>
      </c>
      <c r="T13" s="5">
        <f t="shared" si="3"/>
        <v>0.44889822220632597</v>
      </c>
      <c r="U13" s="5">
        <f>P8</f>
        <v>204.91849611139943</v>
      </c>
    </row>
    <row r="14" spans="1:24" ht="15" thickBot="1">
      <c r="A14" s="29" t="s">
        <v>0</v>
      </c>
      <c r="B14" s="30"/>
      <c r="E14">
        <f t="shared" si="4"/>
        <v>1.0901813967867918E-6</v>
      </c>
      <c r="F14" s="13">
        <v>9</v>
      </c>
      <c r="L14" s="16">
        <f t="shared" ref="L14:L70" si="6">(2*E14-1)*$B$12/$I$6</f>
        <v>-6.4128177635049172E-8</v>
      </c>
      <c r="M14" s="15">
        <f t="shared" si="5"/>
        <v>1</v>
      </c>
      <c r="N14" s="15">
        <f t="shared" si="1"/>
        <v>1.1992260851078842</v>
      </c>
      <c r="O14" s="15">
        <f>SUM($N$6:N14)</f>
        <v>10.793035771935036</v>
      </c>
      <c r="P14">
        <f t="shared" si="2"/>
        <v>614.75544536052064</v>
      </c>
      <c r="Q14" s="12"/>
      <c r="R14" s="12"/>
      <c r="S14" s="5">
        <f>E9</f>
        <v>4.4889822220632596E-7</v>
      </c>
      <c r="T14" s="5">
        <f t="shared" si="3"/>
        <v>0.44889822220632597</v>
      </c>
      <c r="U14" s="5">
        <f>P9</f>
        <v>273.2246582986304</v>
      </c>
    </row>
    <row r="15" spans="1:24">
      <c r="A15" s="3" t="s">
        <v>1</v>
      </c>
      <c r="B15" s="4">
        <v>0.67</v>
      </c>
      <c r="E15">
        <f t="shared" si="4"/>
        <v>1.2184380317028849E-6</v>
      </c>
      <c r="F15" s="13">
        <v>10</v>
      </c>
      <c r="L15" s="16">
        <f t="shared" si="6"/>
        <v>-6.412816118528477E-8</v>
      </c>
      <c r="M15" s="15">
        <f t="shared" si="5"/>
        <v>1</v>
      </c>
      <c r="N15" s="15">
        <f t="shared" si="1"/>
        <v>1.1992260571644395</v>
      </c>
      <c r="O15" s="15">
        <f>SUM($N$6:N15)</f>
        <v>11.992261829099476</v>
      </c>
      <c r="P15">
        <f t="shared" si="2"/>
        <v>683.06159799804607</v>
      </c>
      <c r="Q15" s="12"/>
      <c r="R15" s="12"/>
      <c r="S15" s="5">
        <f>E10</f>
        <v>5.7715485712241912E-7</v>
      </c>
      <c r="T15" s="5">
        <f t="shared" si="3"/>
        <v>0.5771548571224191</v>
      </c>
      <c r="U15" s="23">
        <f>P9</f>
        <v>273.2246582986304</v>
      </c>
    </row>
    <row r="16" spans="1:24">
      <c r="A16" s="5" t="s">
        <v>2</v>
      </c>
      <c r="B16" s="6">
        <v>7.4999999999999997E-3</v>
      </c>
      <c r="E16">
        <f t="shared" si="4"/>
        <v>1.3466946666189781E-6</v>
      </c>
      <c r="F16" s="13">
        <v>11</v>
      </c>
      <c r="L16" s="16">
        <f t="shared" si="6"/>
        <v>-6.4128144735520368E-8</v>
      </c>
      <c r="M16" s="15">
        <f t="shared" si="5"/>
        <v>1</v>
      </c>
      <c r="N16" s="15">
        <f t="shared" si="1"/>
        <v>1.199226029220996</v>
      </c>
      <c r="O16" s="15">
        <f>SUM($N$6:N16)</f>
        <v>13.191487858320473</v>
      </c>
      <c r="P16">
        <f t="shared" si="2"/>
        <v>751.36774904395406</v>
      </c>
      <c r="Q16" s="12"/>
      <c r="R16" s="12"/>
      <c r="S16" s="5">
        <f>E10</f>
        <v>5.7715485712241912E-7</v>
      </c>
      <c r="T16" s="5">
        <f t="shared" si="3"/>
        <v>0.5771548571224191</v>
      </c>
      <c r="U16" s="5">
        <f>P10</f>
        <v>341.53081889424368</v>
      </c>
    </row>
    <row r="17" spans="1:21">
      <c r="A17" s="5" t="s">
        <v>6</v>
      </c>
      <c r="B17" s="6">
        <v>2400</v>
      </c>
      <c r="E17">
        <f t="shared" si="4"/>
        <v>1.4749513015350713E-6</v>
      </c>
      <c r="F17" s="13">
        <v>12</v>
      </c>
      <c r="L17" s="16">
        <f t="shared" si="6"/>
        <v>-6.4128128285755966E-8</v>
      </c>
      <c r="M17" s="15">
        <f t="shared" si="5"/>
        <v>1</v>
      </c>
      <c r="N17" s="15">
        <f t="shared" si="1"/>
        <v>1.1992260012775529</v>
      </c>
      <c r="O17" s="15">
        <f>SUM($N$6:N17)</f>
        <v>14.390713859598026</v>
      </c>
      <c r="P17">
        <f t="shared" si="2"/>
        <v>819.67389849824451</v>
      </c>
      <c r="Q17" s="12"/>
      <c r="R17" s="12"/>
      <c r="S17" s="5">
        <f>E11</f>
        <v>7.0541149203851229E-7</v>
      </c>
      <c r="T17" s="5">
        <f t="shared" si="3"/>
        <v>0.70541149203851228</v>
      </c>
      <c r="U17" s="5">
        <f>P10</f>
        <v>341.53081889424368</v>
      </c>
    </row>
    <row r="18" spans="1:21" ht="15" thickBot="1">
      <c r="A18" s="1"/>
      <c r="B18" s="1"/>
      <c r="E18">
        <f t="shared" si="4"/>
        <v>1.6032079364511644E-6</v>
      </c>
      <c r="F18" s="13">
        <v>13</v>
      </c>
      <c r="G18" s="8"/>
      <c r="L18" s="16">
        <f t="shared" si="6"/>
        <v>-6.4128111835991578E-8</v>
      </c>
      <c r="M18" s="15">
        <f t="shared" si="5"/>
        <v>1</v>
      </c>
      <c r="N18" s="15">
        <f t="shared" si="1"/>
        <v>1.1992259733341102</v>
      </c>
      <c r="O18" s="15">
        <f>SUM($N$6:N18)</f>
        <v>15.589939832932137</v>
      </c>
      <c r="P18">
        <f t="shared" si="2"/>
        <v>887.98004636091764</v>
      </c>
      <c r="Q18" s="12"/>
      <c r="R18" s="12"/>
      <c r="S18" s="5">
        <f>E11</f>
        <v>7.0541149203851229E-7</v>
      </c>
      <c r="T18" s="5">
        <f t="shared" si="3"/>
        <v>0.70541149203851228</v>
      </c>
      <c r="U18" s="5">
        <f>P11</f>
        <v>409.8369778982393</v>
      </c>
    </row>
    <row r="19" spans="1:21" ht="15" thickBot="1">
      <c r="A19" s="29" t="s">
        <v>7</v>
      </c>
      <c r="B19" s="30"/>
      <c r="E19">
        <f t="shared" si="4"/>
        <v>1.7314645713672576E-6</v>
      </c>
      <c r="F19" s="13">
        <v>14</v>
      </c>
      <c r="G19" s="8"/>
      <c r="L19" s="16">
        <f t="shared" si="6"/>
        <v>-6.4128095386227176E-8</v>
      </c>
      <c r="M19" s="15">
        <f t="shared" si="5"/>
        <v>1</v>
      </c>
      <c r="N19" s="15">
        <f t="shared" si="1"/>
        <v>1.1992259453906684</v>
      </c>
      <c r="O19" s="15">
        <f>SUM($N$6:N19)</f>
        <v>16.789165778322804</v>
      </c>
      <c r="P19">
        <f t="shared" si="2"/>
        <v>956.28619263197334</v>
      </c>
      <c r="Q19" s="12"/>
      <c r="R19" s="12"/>
      <c r="S19" s="5">
        <f>E12</f>
        <v>8.3366812695460545E-7</v>
      </c>
      <c r="T19" s="5">
        <f t="shared" si="3"/>
        <v>0.83366812695460546</v>
      </c>
      <c r="U19" s="23">
        <f>P11</f>
        <v>409.8369778982393</v>
      </c>
    </row>
    <row r="20" spans="1:21">
      <c r="A20" s="3" t="s">
        <v>37</v>
      </c>
      <c r="B20" s="4">
        <v>5</v>
      </c>
      <c r="E20">
        <f t="shared" si="4"/>
        <v>1.8597212062833507E-6</v>
      </c>
      <c r="F20" s="13">
        <v>15</v>
      </c>
      <c r="G20" s="8"/>
      <c r="L20" s="16">
        <f t="shared" si="6"/>
        <v>-6.4128078936462761E-8</v>
      </c>
      <c r="M20" s="15">
        <f t="shared" si="5"/>
        <v>1</v>
      </c>
      <c r="N20" s="15">
        <f t="shared" si="1"/>
        <v>1.1992259174472271</v>
      </c>
      <c r="O20" s="15">
        <f>SUM($N$6:N20)</f>
        <v>17.98839169577003</v>
      </c>
      <c r="P20">
        <f t="shared" si="2"/>
        <v>1024.5923373114117</v>
      </c>
      <c r="Q20" s="12"/>
      <c r="R20" s="12"/>
      <c r="S20" s="5">
        <f>E12</f>
        <v>8.3366812695460545E-7</v>
      </c>
      <c r="T20" s="5">
        <f t="shared" si="3"/>
        <v>0.83366812695460546</v>
      </c>
      <c r="U20" s="5">
        <f>P12</f>
        <v>478.14313531061725</v>
      </c>
    </row>
    <row r="21" spans="1:21">
      <c r="A21" s="5" t="s">
        <v>42</v>
      </c>
      <c r="B21" s="6">
        <v>0.01</v>
      </c>
      <c r="E21">
        <f t="shared" si="4"/>
        <v>1.9879778411994439E-6</v>
      </c>
      <c r="F21" s="13">
        <v>16</v>
      </c>
      <c r="G21" s="8"/>
      <c r="L21" s="16">
        <f t="shared" si="6"/>
        <v>-6.4128062486698372E-8</v>
      </c>
      <c r="M21" s="15">
        <f t="shared" si="5"/>
        <v>1</v>
      </c>
      <c r="N21" s="15">
        <f t="shared" si="1"/>
        <v>1.1992258895037868</v>
      </c>
      <c r="O21" s="15">
        <f>SUM($N$6:N21)</f>
        <v>19.187617585273816</v>
      </c>
      <c r="P21">
        <f t="shared" si="2"/>
        <v>1092.8984803992328</v>
      </c>
      <c r="Q21" s="12"/>
      <c r="R21" s="12"/>
      <c r="S21" s="5">
        <f>E13</f>
        <v>9.6192476187069861E-7</v>
      </c>
      <c r="T21" s="5">
        <f t="shared" si="3"/>
        <v>0.96192476187069864</v>
      </c>
      <c r="U21" s="5">
        <f>P12</f>
        <v>478.14313531061725</v>
      </c>
    </row>
    <row r="22" spans="1:21" ht="15" thickBot="1">
      <c r="E22">
        <f t="shared" si="4"/>
        <v>2.1162344761155369E-6</v>
      </c>
      <c r="F22" s="13">
        <v>17</v>
      </c>
      <c r="G22" s="8"/>
      <c r="L22" s="16">
        <f t="shared" si="6"/>
        <v>-6.412804603693397E-8</v>
      </c>
      <c r="M22" s="15">
        <f t="shared" si="5"/>
        <v>1</v>
      </c>
      <c r="N22" s="15">
        <f t="shared" si="1"/>
        <v>1.1992258615603468</v>
      </c>
      <c r="O22" s="15">
        <f>SUM($N$6:N22)</f>
        <v>20.386843446834163</v>
      </c>
      <c r="P22">
        <f t="shared" si="2"/>
        <v>1161.2046218954367</v>
      </c>
      <c r="Q22" s="12"/>
      <c r="R22" s="12"/>
      <c r="S22" s="5">
        <f>E13</f>
        <v>9.6192476187069861E-7</v>
      </c>
      <c r="T22" s="5">
        <f t="shared" si="3"/>
        <v>0.96192476187069864</v>
      </c>
      <c r="U22" s="5">
        <f>P13</f>
        <v>546.44929113137778</v>
      </c>
    </row>
    <row r="23" spans="1:21" ht="15" thickBot="1">
      <c r="A23" s="29" t="s">
        <v>11</v>
      </c>
      <c r="B23" s="30"/>
      <c r="E23">
        <f t="shared" si="4"/>
        <v>2.2444911110316298E-6</v>
      </c>
      <c r="F23" s="13">
        <v>18</v>
      </c>
      <c r="G23" s="8"/>
      <c r="L23" s="16">
        <f>(2*E23-1)*$B$12/$I$6</f>
        <v>-6.4128029587169568E-8</v>
      </c>
      <c r="M23" s="15">
        <f t="shared" si="5"/>
        <v>1</v>
      </c>
      <c r="N23" s="15">
        <f t="shared" si="1"/>
        <v>1.1992258336169075</v>
      </c>
      <c r="O23" s="15">
        <f>SUM($N$6:N23)</f>
        <v>21.586069280451071</v>
      </c>
      <c r="P23">
        <f t="shared" si="2"/>
        <v>1229.5107618000236</v>
      </c>
      <c r="Q23" s="12"/>
      <c r="R23" s="12"/>
      <c r="S23" s="5">
        <f>E14</f>
        <v>1.0901813967867918E-6</v>
      </c>
      <c r="T23" s="5">
        <f t="shared" si="3"/>
        <v>1.0901813967867917</v>
      </c>
      <c r="U23" s="23">
        <f>P13</f>
        <v>546.44929113137778</v>
      </c>
    </row>
    <row r="24" spans="1:21" ht="15" thickBot="1">
      <c r="A24" s="3" t="s">
        <v>18</v>
      </c>
      <c r="B24" s="4">
        <v>2</v>
      </c>
      <c r="E24">
        <f t="shared" si="4"/>
        <v>2.3727477459477228E-6</v>
      </c>
      <c r="F24" s="13">
        <v>19</v>
      </c>
      <c r="G24" s="8"/>
      <c r="L24" s="16">
        <f t="shared" si="6"/>
        <v>-6.4128013137405166E-8</v>
      </c>
      <c r="M24" s="15">
        <f t="shared" si="5"/>
        <v>1</v>
      </c>
      <c r="N24" s="15">
        <f t="shared" si="1"/>
        <v>1.199225805673469</v>
      </c>
      <c r="O24" s="15">
        <f>SUM($N$6:N24)</f>
        <v>22.785295086124538</v>
      </c>
      <c r="P24">
        <f t="shared" si="2"/>
        <v>1297.8169001129929</v>
      </c>
      <c r="Q24" s="12"/>
      <c r="R24" s="12"/>
      <c r="S24" s="5">
        <f>E14</f>
        <v>1.0901813967867918E-6</v>
      </c>
      <c r="T24" s="5">
        <f t="shared" si="3"/>
        <v>1.0901813967867917</v>
      </c>
      <c r="U24" s="5">
        <f>P14</f>
        <v>614.75544536052064</v>
      </c>
    </row>
    <row r="25" spans="1:21">
      <c r="A25" s="5" t="s">
        <v>19</v>
      </c>
      <c r="B25" s="6">
        <v>0.2</v>
      </c>
      <c r="E25">
        <f t="shared" si="4"/>
        <v>2.5010043808638157E-6</v>
      </c>
      <c r="F25" s="13">
        <v>20</v>
      </c>
      <c r="G25" s="25" t="s">
        <v>38</v>
      </c>
      <c r="H25" s="26"/>
      <c r="I25" s="27"/>
      <c r="L25" s="16">
        <f t="shared" si="6"/>
        <v>-6.4127996687640764E-8</v>
      </c>
      <c r="M25" s="15">
        <f t="shared" si="5"/>
        <v>1</v>
      </c>
      <c r="N25" s="15">
        <f t="shared" si="1"/>
        <v>1.1992257777300308</v>
      </c>
      <c r="O25" s="15">
        <f>SUM($N$6:N25)</f>
        <v>23.98452086385457</v>
      </c>
      <c r="P25">
        <f t="shared" si="2"/>
        <v>1366.1230368343454</v>
      </c>
      <c r="Q25" s="12"/>
      <c r="R25" s="12"/>
      <c r="S25" s="5">
        <f>E15</f>
        <v>1.2184380317028849E-6</v>
      </c>
      <c r="T25" s="5">
        <f t="shared" si="3"/>
        <v>1.2184380317028849</v>
      </c>
      <c r="U25" s="5">
        <f>P14</f>
        <v>614.75544536052064</v>
      </c>
    </row>
    <row r="26" spans="1:21">
      <c r="A26" t="s">
        <v>12</v>
      </c>
      <c r="E26">
        <f t="shared" si="4"/>
        <v>2.6292610157799087E-6</v>
      </c>
      <c r="F26" s="13">
        <v>21</v>
      </c>
      <c r="G26" s="18">
        <f>(B24+H6)*B15*10^-6</f>
        <v>5.3025279317804876E-5</v>
      </c>
      <c r="H26" s="14" t="s">
        <v>31</v>
      </c>
      <c r="I26" s="19">
        <f>5*B12/I6*(2*I31-1)</f>
        <v>7.807036573478319E-6</v>
      </c>
      <c r="L26" s="16">
        <f t="shared" si="6"/>
        <v>-6.4127980237876363E-8</v>
      </c>
      <c r="M26" s="15">
        <f t="shared" si="5"/>
        <v>1</v>
      </c>
      <c r="N26" s="15">
        <f t="shared" si="1"/>
        <v>1.1992257497865937</v>
      </c>
      <c r="O26" s="15">
        <f>SUM($N$6:N26)</f>
        <v>25.183746613641162</v>
      </c>
      <c r="P26">
        <f t="shared" si="2"/>
        <v>1434.4291719640808</v>
      </c>
      <c r="Q26" s="12"/>
      <c r="R26" s="12"/>
      <c r="S26" s="5">
        <f>E15</f>
        <v>1.2184380317028849E-6</v>
      </c>
      <c r="T26" s="5">
        <f t="shared" si="3"/>
        <v>1.2184380317028849</v>
      </c>
      <c r="U26" s="5">
        <f>P15</f>
        <v>683.06159799804607</v>
      </c>
    </row>
    <row r="27" spans="1:21">
      <c r="A27" t="s">
        <v>13</v>
      </c>
      <c r="E27">
        <f t="shared" si="4"/>
        <v>2.7575176506960016E-6</v>
      </c>
      <c r="F27" s="13">
        <v>22</v>
      </c>
      <c r="G27" s="18">
        <f>B25*10^-6/(B24+H6)</f>
        <v>2.5270965419508004E-9</v>
      </c>
      <c r="H27" s="14" t="s">
        <v>32</v>
      </c>
      <c r="I27" s="19">
        <f>2*B12/I6</f>
        <v>1.2825663491609314E-7</v>
      </c>
      <c r="L27" s="16">
        <f t="shared" si="6"/>
        <v>-6.4127963788111974E-8</v>
      </c>
      <c r="M27" s="15">
        <f t="shared" si="5"/>
        <v>1</v>
      </c>
      <c r="N27" s="15">
        <f t="shared" si="1"/>
        <v>1.199225721843157</v>
      </c>
      <c r="O27" s="15">
        <f>SUM($N$6:N27)</f>
        <v>26.382972335484318</v>
      </c>
      <c r="P27">
        <f t="shared" si="2"/>
        <v>1502.7353055021988</v>
      </c>
      <c r="Q27" s="12"/>
      <c r="R27" s="12"/>
      <c r="S27" s="5">
        <f>E16</f>
        <v>1.3466946666189781E-6</v>
      </c>
      <c r="T27" s="5">
        <f t="shared" si="3"/>
        <v>1.3466946666189781</v>
      </c>
      <c r="U27" s="23">
        <f>P15</f>
        <v>683.06159799804607</v>
      </c>
    </row>
    <row r="28" spans="1:21" ht="15" thickBot="1">
      <c r="A28" t="s">
        <v>45</v>
      </c>
      <c r="E28">
        <f t="shared" si="4"/>
        <v>2.8857742856120946E-6</v>
      </c>
      <c r="F28" s="13">
        <v>23</v>
      </c>
      <c r="G28" s="20">
        <f>B21*10^-6/(B20+H6)</f>
        <v>1.2174009259243338E-10</v>
      </c>
      <c r="H28" s="21" t="s">
        <v>32</v>
      </c>
      <c r="I28" s="22">
        <f>2*B12/I6</f>
        <v>1.2825663491609314E-7</v>
      </c>
      <c r="L28" s="16">
        <f t="shared" si="6"/>
        <v>-6.4127947338347572E-8</v>
      </c>
      <c r="M28" s="15">
        <f t="shared" si="5"/>
        <v>1</v>
      </c>
      <c r="N28" s="15">
        <f t="shared" si="1"/>
        <v>1.1992256938997208</v>
      </c>
      <c r="O28" s="15">
        <f>SUM($N$6:N28)</f>
        <v>27.582198029384038</v>
      </c>
      <c r="P28">
        <f t="shared" si="2"/>
        <v>1571.0414374487</v>
      </c>
      <c r="Q28" s="12"/>
      <c r="R28" s="12"/>
      <c r="S28" s="5">
        <f>E16</f>
        <v>1.3466946666189781E-6</v>
      </c>
      <c r="T28" s="5">
        <f t="shared" si="3"/>
        <v>1.3466946666189781</v>
      </c>
      <c r="U28" s="5">
        <f>P16</f>
        <v>751.36774904395406</v>
      </c>
    </row>
    <row r="29" spans="1:21">
      <c r="E29">
        <f t="shared" si="4"/>
        <v>3.0140309205281875E-6</v>
      </c>
      <c r="F29" s="13">
        <v>24</v>
      </c>
      <c r="G29" s="8"/>
      <c r="L29" s="16">
        <f t="shared" si="6"/>
        <v>-6.412793088858317E-8</v>
      </c>
      <c r="M29" s="15">
        <f t="shared" si="5"/>
        <v>1</v>
      </c>
      <c r="N29" s="15">
        <f t="shared" si="1"/>
        <v>1.1992256659562857</v>
      </c>
      <c r="O29" s="15">
        <f>SUM($N$6:N29)</f>
        <v>28.781423695340322</v>
      </c>
      <c r="P29">
        <f t="shared" si="2"/>
        <v>1639.3475678035843</v>
      </c>
      <c r="Q29" s="12"/>
      <c r="R29" s="12"/>
      <c r="S29" s="5">
        <f>E17</f>
        <v>1.4749513015350713E-6</v>
      </c>
      <c r="T29" s="5">
        <f t="shared" si="3"/>
        <v>1.4749513015350713</v>
      </c>
      <c r="U29" s="5">
        <f>P16</f>
        <v>751.36774904395406</v>
      </c>
    </row>
    <row r="30" spans="1:21">
      <c r="E30">
        <f t="shared" si="4"/>
        <v>3.1422875554442805E-6</v>
      </c>
      <c r="F30" s="13">
        <v>25</v>
      </c>
      <c r="G30" s="8"/>
      <c r="L30" s="16">
        <f t="shared" si="6"/>
        <v>-6.4127914438818768E-8</v>
      </c>
      <c r="M30" s="15">
        <f t="shared" si="5"/>
        <v>1</v>
      </c>
      <c r="N30" s="15">
        <f t="shared" si="1"/>
        <v>1.1992256380128508</v>
      </c>
      <c r="O30" s="15">
        <f>SUM($N$6:N30)</f>
        <v>29.980649333353174</v>
      </c>
      <c r="P30">
        <f t="shared" si="2"/>
        <v>1707.6536965668515</v>
      </c>
      <c r="Q30" s="12"/>
      <c r="R30" s="12"/>
      <c r="S30" s="5">
        <f>E17</f>
        <v>1.4749513015350713E-6</v>
      </c>
      <c r="T30" s="5">
        <f t="shared" si="3"/>
        <v>1.4749513015350713</v>
      </c>
      <c r="U30" s="5">
        <f>P17</f>
        <v>819.67389849824451</v>
      </c>
    </row>
    <row r="31" spans="1:21">
      <c r="E31">
        <f t="shared" si="4"/>
        <v>3.2705441903603734E-6</v>
      </c>
      <c r="F31" s="13">
        <v>26</v>
      </c>
      <c r="G31" s="8"/>
      <c r="H31" s="24" t="s">
        <v>43</v>
      </c>
      <c r="I31">
        <f>LOG10(1-0.9)/(LOG10(J6*K6))</f>
        <v>12.674086086986089</v>
      </c>
      <c r="L31" s="16">
        <f t="shared" si="6"/>
        <v>-6.412789798905438E-8</v>
      </c>
      <c r="M31" s="15">
        <f t="shared" si="5"/>
        <v>1</v>
      </c>
      <c r="N31" s="15">
        <f t="shared" si="1"/>
        <v>1.1992256100694167</v>
      </c>
      <c r="O31" s="15">
        <f>SUM($N$6:N31)</f>
        <v>31.17987494342259</v>
      </c>
      <c r="P31">
        <f t="shared" si="2"/>
        <v>1775.9598237385019</v>
      </c>
      <c r="Q31" s="12"/>
      <c r="R31" s="12"/>
      <c r="S31" s="5">
        <f>E18</f>
        <v>1.6032079364511644E-6</v>
      </c>
      <c r="T31" s="5">
        <f t="shared" si="3"/>
        <v>1.6032079364511644</v>
      </c>
      <c r="U31" s="23">
        <f>P17</f>
        <v>819.67389849824451</v>
      </c>
    </row>
    <row r="32" spans="1:21">
      <c r="E32">
        <f t="shared" si="4"/>
        <v>3.3988008252764664E-6</v>
      </c>
      <c r="F32" s="13">
        <v>27</v>
      </c>
      <c r="G32" s="8"/>
      <c r="L32" s="16">
        <f t="shared" si="6"/>
        <v>-6.4127881539289965E-8</v>
      </c>
      <c r="M32" s="15">
        <f t="shared" si="5"/>
        <v>1</v>
      </c>
      <c r="N32" s="15">
        <f t="shared" si="1"/>
        <v>1.1992255821259836</v>
      </c>
      <c r="O32" s="15">
        <f>SUM($N$6:N32)</f>
        <v>32.379100525548573</v>
      </c>
      <c r="P32">
        <f t="shared" si="2"/>
        <v>1844.2659493185354</v>
      </c>
      <c r="Q32" s="12"/>
      <c r="R32" s="12"/>
      <c r="S32" s="5">
        <f>E18</f>
        <v>1.6032079364511644E-6</v>
      </c>
      <c r="T32" s="5">
        <f t="shared" si="3"/>
        <v>1.6032079364511644</v>
      </c>
      <c r="U32" s="5">
        <f>P18</f>
        <v>887.98004636091764</v>
      </c>
    </row>
    <row r="33" spans="5:21">
      <c r="E33">
        <f t="shared" si="4"/>
        <v>3.5270574601925593E-6</v>
      </c>
      <c r="F33" s="13">
        <v>28</v>
      </c>
      <c r="G33" s="8"/>
      <c r="L33" s="16">
        <f t="shared" si="6"/>
        <v>-6.4127865089525563E-8</v>
      </c>
      <c r="M33" s="15">
        <f t="shared" si="5"/>
        <v>1</v>
      </c>
      <c r="N33" s="15">
        <f t="shared" si="1"/>
        <v>1.1992255541825509</v>
      </c>
      <c r="O33" s="15">
        <f>SUM($N$6:N33)</f>
        <v>33.578326079731127</v>
      </c>
      <c r="P33">
        <f t="shared" si="2"/>
        <v>1912.5720733069522</v>
      </c>
      <c r="Q33" s="12"/>
      <c r="R33" s="12"/>
      <c r="S33" s="5">
        <f>E19</f>
        <v>1.7314645713672576E-6</v>
      </c>
      <c r="T33" s="5">
        <f t="shared" si="3"/>
        <v>1.7314645713672576</v>
      </c>
      <c r="U33" s="5">
        <f>P18</f>
        <v>887.98004636091764</v>
      </c>
    </row>
    <row r="34" spans="5:21">
      <c r="E34">
        <f t="shared" si="4"/>
        <v>3.6553140951086523E-6</v>
      </c>
      <c r="F34" s="13">
        <v>29</v>
      </c>
      <c r="G34" s="8"/>
      <c r="L34" s="16">
        <f t="shared" si="6"/>
        <v>-6.4127848639761161E-8</v>
      </c>
      <c r="M34" s="15">
        <f t="shared" si="5"/>
        <v>1</v>
      </c>
      <c r="N34" s="15">
        <f t="shared" si="1"/>
        <v>1.1992255262391185</v>
      </c>
      <c r="O34" s="15">
        <f>SUM($N$6:N34)</f>
        <v>34.777551605970245</v>
      </c>
      <c r="P34">
        <f t="shared" si="2"/>
        <v>1980.878195703752</v>
      </c>
      <c r="Q34" s="12"/>
      <c r="R34" s="12"/>
      <c r="S34" s="5">
        <f>E19</f>
        <v>1.7314645713672576E-6</v>
      </c>
      <c r="T34" s="5">
        <f t="shared" si="3"/>
        <v>1.7314645713672576</v>
      </c>
      <c r="U34" s="5">
        <f>P19</f>
        <v>956.28619263197334</v>
      </c>
    </row>
    <row r="35" spans="5:21">
      <c r="E35">
        <f t="shared" si="4"/>
        <v>3.7835707300247452E-6</v>
      </c>
      <c r="F35" s="13">
        <v>30</v>
      </c>
      <c r="G35" s="8"/>
      <c r="L35" s="16">
        <f t="shared" si="6"/>
        <v>-6.4127832189996772E-8</v>
      </c>
      <c r="M35" s="15">
        <f t="shared" si="5"/>
        <v>1</v>
      </c>
      <c r="N35" s="15">
        <f t="shared" si="1"/>
        <v>1.1992254982956871</v>
      </c>
      <c r="O35" s="15">
        <f>SUM($N$6:N35)</f>
        <v>35.976777104265935</v>
      </c>
      <c r="P35">
        <f t="shared" si="2"/>
        <v>2049.1843165089354</v>
      </c>
      <c r="Q35" s="12"/>
      <c r="R35" s="12"/>
      <c r="S35" s="5">
        <f>E20</f>
        <v>1.8597212062833507E-6</v>
      </c>
      <c r="T35" s="5">
        <f t="shared" si="3"/>
        <v>1.8597212062833508</v>
      </c>
      <c r="U35" s="23">
        <f>P19</f>
        <v>956.28619263197334</v>
      </c>
    </row>
    <row r="36" spans="5:21">
      <c r="E36">
        <f t="shared" si="4"/>
        <v>3.9118273649408386E-6</v>
      </c>
      <c r="F36" s="13">
        <v>31</v>
      </c>
      <c r="G36" s="8"/>
      <c r="L36" s="16">
        <f t="shared" si="6"/>
        <v>-6.412781574023237E-8</v>
      </c>
      <c r="M36" s="15">
        <f t="shared" si="5"/>
        <v>1</v>
      </c>
      <c r="N36" s="15">
        <f t="shared" si="1"/>
        <v>1.1992254703522565</v>
      </c>
      <c r="O36" s="15">
        <f>SUM($N$6:N36)</f>
        <v>37.176002574618188</v>
      </c>
      <c r="P36">
        <f t="shared" si="2"/>
        <v>2117.4904357225014</v>
      </c>
      <c r="Q36" s="12"/>
      <c r="R36" s="12"/>
      <c r="S36" s="5">
        <f>E20</f>
        <v>1.8597212062833507E-6</v>
      </c>
      <c r="T36" s="5">
        <f t="shared" si="3"/>
        <v>1.8597212062833508</v>
      </c>
      <c r="U36" s="5">
        <f>P20</f>
        <v>1024.5923373114117</v>
      </c>
    </row>
    <row r="37" spans="5:21">
      <c r="E37">
        <f t="shared" si="4"/>
        <v>4.040083999856932E-6</v>
      </c>
      <c r="F37" s="13">
        <v>32</v>
      </c>
      <c r="G37" s="8"/>
      <c r="L37" s="16">
        <f t="shared" si="6"/>
        <v>-6.4127799290467968E-8</v>
      </c>
      <c r="M37" s="15">
        <f t="shared" si="5"/>
        <v>1</v>
      </c>
      <c r="N37" s="15">
        <f t="shared" si="1"/>
        <v>1.1992254424088262</v>
      </c>
      <c r="O37" s="15">
        <f>SUM($N$6:N37)</f>
        <v>38.375228017027013</v>
      </c>
      <c r="P37">
        <f t="shared" si="2"/>
        <v>2185.7965533444512</v>
      </c>
      <c r="Q37" s="12"/>
      <c r="R37" s="12"/>
      <c r="S37" s="5">
        <f>E21</f>
        <v>1.9879778411994439E-6</v>
      </c>
      <c r="T37" s="5">
        <f t="shared" si="3"/>
        <v>1.987977841199444</v>
      </c>
      <c r="U37" s="5">
        <f>P20</f>
        <v>1024.5923373114117</v>
      </c>
    </row>
    <row r="38" spans="5:21">
      <c r="E38">
        <f t="shared" si="4"/>
        <v>4.1683406347730253E-6</v>
      </c>
      <c r="F38" s="13">
        <v>33</v>
      </c>
      <c r="G38" s="8"/>
      <c r="L38" s="16">
        <f t="shared" si="6"/>
        <v>-6.4127782840703567E-8</v>
      </c>
      <c r="M38" s="15">
        <f t="shared" si="5"/>
        <v>1</v>
      </c>
      <c r="N38" s="15">
        <f t="shared" si="1"/>
        <v>1.1992254144653967</v>
      </c>
      <c r="O38" s="15">
        <f>SUM($N$6:N38)</f>
        <v>39.574453431492408</v>
      </c>
      <c r="P38">
        <f t="shared" si="2"/>
        <v>2254.102669374784</v>
      </c>
      <c r="Q38" s="12"/>
      <c r="R38" s="12"/>
      <c r="S38" s="5">
        <f>E21</f>
        <v>1.9879778411994439E-6</v>
      </c>
      <c r="T38" s="5">
        <f t="shared" si="3"/>
        <v>1.987977841199444</v>
      </c>
      <c r="U38" s="5">
        <f>P21</f>
        <v>1092.8984803992328</v>
      </c>
    </row>
    <row r="39" spans="5:21">
      <c r="E39">
        <f t="shared" si="4"/>
        <v>4.2965972696891187E-6</v>
      </c>
      <c r="F39" s="13">
        <v>34</v>
      </c>
      <c r="G39" s="8"/>
      <c r="L39" s="16">
        <f t="shared" si="6"/>
        <v>-6.4127766390939165E-8</v>
      </c>
      <c r="M39" s="15">
        <f t="shared" si="5"/>
        <v>1</v>
      </c>
      <c r="N39" s="15">
        <f t="shared" si="1"/>
        <v>1.1992253865219678</v>
      </c>
      <c r="O39" s="15">
        <f>SUM($N$6:N39)</f>
        <v>40.773678818014375</v>
      </c>
      <c r="P39">
        <f t="shared" si="2"/>
        <v>2322.4087838135006</v>
      </c>
      <c r="Q39" s="12"/>
      <c r="R39" s="12"/>
      <c r="S39" s="5">
        <f>E22</f>
        <v>2.1162344761155369E-6</v>
      </c>
      <c r="T39" s="5">
        <f t="shared" si="3"/>
        <v>2.1162344761155372</v>
      </c>
      <c r="U39" s="23">
        <f>P21</f>
        <v>1092.8984803992328</v>
      </c>
    </row>
    <row r="40" spans="5:21">
      <c r="E40">
        <f t="shared" si="4"/>
        <v>4.4248539046052121E-6</v>
      </c>
      <c r="F40" s="13">
        <v>35</v>
      </c>
      <c r="G40" s="8"/>
      <c r="L40" s="16">
        <f t="shared" si="6"/>
        <v>-6.4127749941174776E-8</v>
      </c>
      <c r="M40" s="15">
        <f t="shared" si="5"/>
        <v>1</v>
      </c>
      <c r="N40" s="15">
        <f t="shared" si="1"/>
        <v>1.19922535857854</v>
      </c>
      <c r="O40" s="15">
        <f>SUM($N$6:N40)</f>
        <v>41.972904176592913</v>
      </c>
      <c r="P40">
        <f t="shared" si="2"/>
        <v>2390.7148966606005</v>
      </c>
      <c r="Q40" s="12"/>
      <c r="R40" s="12"/>
      <c r="S40">
        <f>E22</f>
        <v>2.1162344761155369E-6</v>
      </c>
      <c r="T40" s="5">
        <f t="shared" si="3"/>
        <v>2.1162344761155372</v>
      </c>
      <c r="U40">
        <f>P22</f>
        <v>1161.2046218954367</v>
      </c>
    </row>
    <row r="41" spans="5:21">
      <c r="E41">
        <f t="shared" si="4"/>
        <v>4.5531105395213055E-6</v>
      </c>
      <c r="F41" s="13">
        <v>36</v>
      </c>
      <c r="G41" s="8"/>
      <c r="L41" s="16">
        <f t="shared" si="6"/>
        <v>-6.4127733491410374E-8</v>
      </c>
      <c r="M41" s="15">
        <f t="shared" si="5"/>
        <v>1</v>
      </c>
      <c r="N41" s="15">
        <f t="shared" si="1"/>
        <v>1.1992253306351122</v>
      </c>
      <c r="O41" s="15">
        <f>SUM($N$6:N41)</f>
        <v>43.172129507228021</v>
      </c>
      <c r="P41">
        <f t="shared" si="2"/>
        <v>2459.0210079160834</v>
      </c>
      <c r="Q41" s="12"/>
      <c r="R41" s="12"/>
      <c r="S41" s="13">
        <f>E23</f>
        <v>2.2444911110316298E-6</v>
      </c>
      <c r="T41" s="5">
        <f t="shared" si="3"/>
        <v>2.2444911110316301</v>
      </c>
      <c r="U41" s="13">
        <f>P22</f>
        <v>1161.2046218954367</v>
      </c>
    </row>
    <row r="42" spans="5:21">
      <c r="E42">
        <f t="shared" si="4"/>
        <v>4.6813671744373988E-6</v>
      </c>
      <c r="F42" s="13">
        <v>37</v>
      </c>
      <c r="G42" s="8"/>
      <c r="L42" s="16">
        <f t="shared" si="6"/>
        <v>-6.4127717041645959E-8</v>
      </c>
      <c r="M42" s="15">
        <f t="shared" si="5"/>
        <v>1</v>
      </c>
      <c r="N42" s="15">
        <f t="shared" si="1"/>
        <v>1.1992253026916853</v>
      </c>
      <c r="O42" s="15">
        <f>SUM($N$6:N42)</f>
        <v>44.371354809919708</v>
      </c>
      <c r="P42">
        <f t="shared" si="2"/>
        <v>2527.3271175799505</v>
      </c>
      <c r="Q42" s="12"/>
      <c r="R42" s="12"/>
      <c r="S42" s="13">
        <f>E23</f>
        <v>2.2444911110316298E-6</v>
      </c>
      <c r="T42" s="5">
        <f t="shared" si="3"/>
        <v>2.2444911110316301</v>
      </c>
      <c r="U42">
        <f>P23</f>
        <v>1229.5107618000236</v>
      </c>
    </row>
    <row r="43" spans="5:21">
      <c r="E43">
        <f t="shared" si="4"/>
        <v>4.8096238093534922E-6</v>
      </c>
      <c r="F43" s="13">
        <v>38</v>
      </c>
      <c r="G43" s="8"/>
      <c r="L43" s="16">
        <f t="shared" si="6"/>
        <v>-6.412770059188157E-8</v>
      </c>
      <c r="M43" s="15">
        <f t="shared" si="5"/>
        <v>1</v>
      </c>
      <c r="N43" s="15">
        <f t="shared" si="1"/>
        <v>1.1992252747482592</v>
      </c>
      <c r="O43" s="15">
        <f>SUM($N$6:N43)</f>
        <v>45.570580084667967</v>
      </c>
      <c r="P43">
        <f t="shared" si="2"/>
        <v>2595.6332256522005</v>
      </c>
      <c r="Q43" s="12"/>
      <c r="R43" s="12"/>
      <c r="S43" s="13">
        <f t="shared" ref="S43" si="7">E24</f>
        <v>2.3727477459477228E-6</v>
      </c>
      <c r="T43" s="5">
        <f t="shared" si="3"/>
        <v>2.3727477459477231</v>
      </c>
      <c r="U43" s="13">
        <f>P23</f>
        <v>1229.5107618000236</v>
      </c>
    </row>
    <row r="44" spans="5:21">
      <c r="E44">
        <f t="shared" si="4"/>
        <v>4.9378804442695856E-6</v>
      </c>
      <c r="F44" s="13">
        <v>39</v>
      </c>
      <c r="G44" s="8"/>
      <c r="L44" s="16">
        <f t="shared" si="6"/>
        <v>-6.4127684142117182E-8</v>
      </c>
      <c r="M44" s="15">
        <f t="shared" si="5"/>
        <v>1</v>
      </c>
      <c r="N44" s="15">
        <f t="shared" si="1"/>
        <v>1.1992252468048337</v>
      </c>
      <c r="O44" s="15">
        <f>SUM($N$6:N44)</f>
        <v>46.769805331472803</v>
      </c>
      <c r="P44">
        <f t="shared" si="2"/>
        <v>2663.9393321328348</v>
      </c>
      <c r="Q44" s="12"/>
      <c r="R44" s="12"/>
      <c r="S44" s="13">
        <f>E24</f>
        <v>2.3727477459477228E-6</v>
      </c>
      <c r="T44" s="5">
        <f t="shared" si="3"/>
        <v>2.3727477459477231</v>
      </c>
      <c r="U44">
        <f>P24</f>
        <v>1297.8169001129929</v>
      </c>
    </row>
    <row r="45" spans="5:21">
      <c r="E45">
        <f t="shared" si="4"/>
        <v>5.066137079185679E-6</v>
      </c>
      <c r="F45" s="13">
        <v>40</v>
      </c>
      <c r="G45" s="8"/>
      <c r="L45" s="16">
        <f t="shared" si="6"/>
        <v>-6.4127667692352767E-8</v>
      </c>
      <c r="M45" s="15">
        <f t="shared" si="5"/>
        <v>1</v>
      </c>
      <c r="N45" s="15">
        <f t="shared" si="1"/>
        <v>1.1992252188614085</v>
      </c>
      <c r="O45" s="15">
        <f>SUM($N$6:N45)</f>
        <v>47.96903055033421</v>
      </c>
      <c r="P45">
        <f t="shared" si="2"/>
        <v>2732.2454370218525</v>
      </c>
      <c r="Q45" s="12"/>
      <c r="R45" s="12"/>
      <c r="S45" s="13">
        <f>E25</f>
        <v>2.5010043808638157E-6</v>
      </c>
      <c r="T45" s="5">
        <f t="shared" si="3"/>
        <v>2.5010043808638156</v>
      </c>
      <c r="U45" s="13">
        <f>P24</f>
        <v>1297.8169001129929</v>
      </c>
    </row>
    <row r="46" spans="5:21">
      <c r="E46">
        <f t="shared" si="4"/>
        <v>5.1943937141017723E-6</v>
      </c>
      <c r="F46" s="13">
        <v>41</v>
      </c>
      <c r="G46" s="8"/>
      <c r="L46" s="16">
        <f t="shared" si="6"/>
        <v>-6.4127651242588365E-8</v>
      </c>
      <c r="M46" s="15">
        <f t="shared" si="5"/>
        <v>1</v>
      </c>
      <c r="N46" s="15">
        <f t="shared" si="1"/>
        <v>1.1992251909179841</v>
      </c>
      <c r="O46" s="15">
        <f>SUM($N$6:N46)</f>
        <v>49.168255741252196</v>
      </c>
      <c r="P46">
        <f t="shared" si="2"/>
        <v>2800.5515403192535</v>
      </c>
      <c r="Q46" s="12"/>
      <c r="R46" s="12"/>
      <c r="S46" s="13">
        <f>E25</f>
        <v>2.5010043808638157E-6</v>
      </c>
      <c r="T46" s="5">
        <f t="shared" si="3"/>
        <v>2.5010043808638156</v>
      </c>
      <c r="U46">
        <f>P25</f>
        <v>1366.1230368343454</v>
      </c>
    </row>
    <row r="47" spans="5:21">
      <c r="E47">
        <f t="shared" si="4"/>
        <v>5.3226503490178657E-6</v>
      </c>
      <c r="F47" s="13">
        <v>42</v>
      </c>
      <c r="G47" s="8"/>
      <c r="L47" s="16">
        <f t="shared" si="6"/>
        <v>-6.4127634792823963E-8</v>
      </c>
      <c r="M47" s="15">
        <f t="shared" si="5"/>
        <v>1</v>
      </c>
      <c r="N47" s="15">
        <f t="shared" si="1"/>
        <v>1.1992251629745609</v>
      </c>
      <c r="O47" s="15">
        <f>SUM($N$6:N47)</f>
        <v>50.36748090422676</v>
      </c>
      <c r="P47">
        <f t="shared" si="2"/>
        <v>2868.8576420250388</v>
      </c>
      <c r="Q47" s="12"/>
      <c r="R47" s="12"/>
      <c r="S47" s="13">
        <f>E26</f>
        <v>2.6292610157799087E-6</v>
      </c>
      <c r="T47" s="5">
        <f t="shared" si="3"/>
        <v>2.6292610157799086</v>
      </c>
      <c r="U47" s="13">
        <f>P25</f>
        <v>1366.1230368343454</v>
      </c>
    </row>
    <row r="48" spans="5:21">
      <c r="E48">
        <f t="shared" si="4"/>
        <v>5.4509069839339591E-6</v>
      </c>
      <c r="F48" s="13">
        <v>43</v>
      </c>
      <c r="G48" s="8"/>
      <c r="L48" s="16">
        <f t="shared" si="6"/>
        <v>-6.4127618343059574E-8</v>
      </c>
      <c r="M48" s="15">
        <f t="shared" si="5"/>
        <v>1</v>
      </c>
      <c r="N48" s="15">
        <f t="shared" si="1"/>
        <v>1.1992251350311378</v>
      </c>
      <c r="O48" s="15">
        <f>SUM($N$6:N48)</f>
        <v>51.566706039257895</v>
      </c>
      <c r="P48">
        <f t="shared" si="2"/>
        <v>2937.163742139207</v>
      </c>
      <c r="Q48" s="12"/>
      <c r="R48" s="12"/>
      <c r="S48" s="13">
        <f>E26</f>
        <v>2.6292610157799087E-6</v>
      </c>
      <c r="T48" s="5">
        <f t="shared" si="3"/>
        <v>2.6292610157799086</v>
      </c>
      <c r="U48">
        <f>P26</f>
        <v>1434.4291719640808</v>
      </c>
    </row>
    <row r="49" spans="5:21">
      <c r="E49">
        <f t="shared" si="4"/>
        <v>5.5791636188500524E-6</v>
      </c>
      <c r="F49" s="13">
        <v>44</v>
      </c>
      <c r="G49" s="8"/>
      <c r="L49" s="16">
        <f t="shared" si="6"/>
        <v>-6.4127601893295172E-8</v>
      </c>
      <c r="M49" s="15">
        <f t="shared" si="5"/>
        <v>1</v>
      </c>
      <c r="N49" s="15">
        <f t="shared" si="1"/>
        <v>1.1992251070877151</v>
      </c>
      <c r="O49" s="15">
        <f>SUM($N$6:N49)</f>
        <v>52.765931146345608</v>
      </c>
      <c r="P49">
        <f t="shared" si="2"/>
        <v>3005.4698406617595</v>
      </c>
      <c r="Q49" s="12"/>
      <c r="R49" s="12"/>
      <c r="S49" s="13">
        <f>E27</f>
        <v>2.7575176506960016E-6</v>
      </c>
      <c r="T49" s="5">
        <f t="shared" si="3"/>
        <v>2.7575176506960015</v>
      </c>
      <c r="U49" s="13">
        <f>P26</f>
        <v>1434.4291719640808</v>
      </c>
    </row>
    <row r="50" spans="5:21">
      <c r="E50">
        <f t="shared" si="4"/>
        <v>5.7074202537661458E-6</v>
      </c>
      <c r="F50" s="13">
        <v>45</v>
      </c>
      <c r="G50" s="8"/>
      <c r="L50" s="16">
        <f t="shared" si="6"/>
        <v>-6.4127585443530771E-8</v>
      </c>
      <c r="M50" s="15">
        <f t="shared" si="5"/>
        <v>1</v>
      </c>
      <c r="N50" s="15">
        <f t="shared" si="1"/>
        <v>1.1992250791442938</v>
      </c>
      <c r="O50" s="15">
        <f>SUM($N$6:N50)</f>
        <v>53.965156225489899</v>
      </c>
      <c r="P50">
        <f t="shared" si="2"/>
        <v>3073.7759375926953</v>
      </c>
      <c r="Q50" s="12"/>
      <c r="R50" s="12"/>
      <c r="S50" s="13">
        <f>E27</f>
        <v>2.7575176506960016E-6</v>
      </c>
      <c r="T50" s="5">
        <f t="shared" si="3"/>
        <v>2.7575176506960015</v>
      </c>
      <c r="U50">
        <f>P27</f>
        <v>1502.7353055021988</v>
      </c>
    </row>
    <row r="51" spans="5:21">
      <c r="E51">
        <f t="shared" si="4"/>
        <v>5.8356768886822392E-6</v>
      </c>
      <c r="F51" s="13">
        <v>46</v>
      </c>
      <c r="G51" s="8"/>
      <c r="L51" s="16">
        <f t="shared" si="6"/>
        <v>-6.4127568993766369E-8</v>
      </c>
      <c r="M51" s="15">
        <f t="shared" si="5"/>
        <v>1</v>
      </c>
      <c r="N51" s="15">
        <f t="shared" si="1"/>
        <v>1.1992250512008724</v>
      </c>
      <c r="O51" s="15">
        <f>SUM($N$6:N51)</f>
        <v>55.164381276690769</v>
      </c>
      <c r="P51">
        <f t="shared" si="2"/>
        <v>3142.082032932015</v>
      </c>
      <c r="Q51" s="12"/>
      <c r="R51" s="12"/>
      <c r="S51" s="13">
        <f>E28</f>
        <v>2.8857742856120946E-6</v>
      </c>
      <c r="T51" s="5">
        <f t="shared" si="3"/>
        <v>2.8857742856120945</v>
      </c>
      <c r="U51" s="13">
        <f>P27</f>
        <v>1502.7353055021988</v>
      </c>
    </row>
    <row r="52" spans="5:21">
      <c r="E52">
        <f t="shared" si="4"/>
        <v>5.9639335235983326E-6</v>
      </c>
      <c r="F52" s="13">
        <v>47</v>
      </c>
      <c r="G52" s="8"/>
      <c r="L52" s="16">
        <f t="shared" si="6"/>
        <v>-6.412755254400198E-8</v>
      </c>
      <c r="M52" s="15">
        <f t="shared" si="5"/>
        <v>1</v>
      </c>
      <c r="N52" s="15">
        <f t="shared" si="1"/>
        <v>1.1992250232574524</v>
      </c>
      <c r="O52" s="15">
        <f>SUM($N$6:N52)</f>
        <v>56.363606299948223</v>
      </c>
      <c r="P52">
        <f t="shared" si="2"/>
        <v>3210.3881266797189</v>
      </c>
      <c r="Q52" s="12"/>
      <c r="R52" s="12"/>
      <c r="S52" s="13">
        <f>E28</f>
        <v>2.8857742856120946E-6</v>
      </c>
      <c r="T52" s="5">
        <f t="shared" si="3"/>
        <v>2.8857742856120945</v>
      </c>
      <c r="U52">
        <f>P28</f>
        <v>1571.0414374487</v>
      </c>
    </row>
    <row r="53" spans="5:21">
      <c r="E53">
        <f t="shared" si="4"/>
        <v>6.0921901585144259E-6</v>
      </c>
      <c r="F53" s="13">
        <v>48</v>
      </c>
      <c r="G53" s="8"/>
      <c r="L53" s="16">
        <f t="shared" si="6"/>
        <v>-6.4127536094237578E-8</v>
      </c>
      <c r="M53" s="15">
        <f t="shared" si="5"/>
        <v>1</v>
      </c>
      <c r="N53" s="15">
        <f t="shared" si="1"/>
        <v>1.1992249953140324</v>
      </c>
      <c r="O53" s="15">
        <f>SUM($N$6:N53)</f>
        <v>57.562831295262257</v>
      </c>
      <c r="P53">
        <f t="shared" si="2"/>
        <v>3278.6942188358071</v>
      </c>
      <c r="Q53" s="12"/>
      <c r="R53" s="12"/>
      <c r="S53" s="13">
        <f>E29</f>
        <v>3.0140309205281875E-6</v>
      </c>
      <c r="T53" s="5">
        <f t="shared" si="3"/>
        <v>3.0140309205281874</v>
      </c>
      <c r="U53" s="13">
        <f>P28</f>
        <v>1571.0414374487</v>
      </c>
    </row>
    <row r="54" spans="5:21">
      <c r="E54">
        <f t="shared" si="4"/>
        <v>6.2204467934305193E-6</v>
      </c>
      <c r="F54" s="13">
        <v>49</v>
      </c>
      <c r="G54" s="8"/>
      <c r="L54" s="16">
        <f t="shared" si="6"/>
        <v>-6.4127519644473163E-8</v>
      </c>
      <c r="M54" s="15">
        <f t="shared" si="5"/>
        <v>1</v>
      </c>
      <c r="N54" s="15">
        <f t="shared" si="1"/>
        <v>1.1992249673706135</v>
      </c>
      <c r="O54" s="15">
        <f>SUM($N$6:N54)</f>
        <v>58.762056262632868</v>
      </c>
      <c r="P54">
        <f t="shared" si="2"/>
        <v>3347.0003094002786</v>
      </c>
      <c r="Q54" s="12"/>
      <c r="R54" s="12"/>
      <c r="S54" s="13">
        <f>E29</f>
        <v>3.0140309205281875E-6</v>
      </c>
      <c r="T54" s="5">
        <f t="shared" si="3"/>
        <v>3.0140309205281874</v>
      </c>
      <c r="U54">
        <f>P29</f>
        <v>1639.3475678035843</v>
      </c>
    </row>
    <row r="55" spans="5:21">
      <c r="E55">
        <f t="shared" si="4"/>
        <v>6.3487034283466127E-6</v>
      </c>
      <c r="F55" s="13">
        <v>50</v>
      </c>
      <c r="G55" s="8"/>
      <c r="L55" s="16">
        <f t="shared" si="6"/>
        <v>-6.4127503194708761E-8</v>
      </c>
      <c r="M55" s="15">
        <f t="shared" si="5"/>
        <v>1</v>
      </c>
      <c r="N55" s="15">
        <f t="shared" si="1"/>
        <v>1.1992249394271952</v>
      </c>
      <c r="O55" s="15">
        <f>SUM($N$6:N55)</f>
        <v>59.961281202060064</v>
      </c>
      <c r="P55">
        <f t="shared" si="2"/>
        <v>3415.306398373134</v>
      </c>
      <c r="Q55" s="12"/>
      <c r="R55" s="12"/>
      <c r="S55" s="13">
        <f>E30</f>
        <v>3.1422875554442805E-6</v>
      </c>
      <c r="T55" s="5">
        <f t="shared" si="3"/>
        <v>3.1422875554442804</v>
      </c>
      <c r="U55" s="13">
        <f>P29</f>
        <v>1639.3475678035843</v>
      </c>
    </row>
    <row r="56" spans="5:21">
      <c r="E56">
        <f t="shared" si="4"/>
        <v>6.4769600632627061E-6</v>
      </c>
      <c r="F56" s="13">
        <v>51</v>
      </c>
      <c r="G56" s="8"/>
      <c r="L56" s="16">
        <f t="shared" si="6"/>
        <v>-6.4127486744944373E-8</v>
      </c>
      <c r="M56" s="15">
        <f t="shared" si="5"/>
        <v>1</v>
      </c>
      <c r="N56" s="15">
        <f t="shared" si="1"/>
        <v>1.1992249114837772</v>
      </c>
      <c r="O56" s="15">
        <f>SUM($N$6:N56)</f>
        <v>61.160506113543839</v>
      </c>
      <c r="P56">
        <f t="shared" si="2"/>
        <v>3483.6124857543737</v>
      </c>
      <c r="Q56" s="12"/>
      <c r="R56" s="12"/>
      <c r="S56" s="13">
        <f>E30</f>
        <v>3.1422875554442805E-6</v>
      </c>
      <c r="T56" s="5">
        <f t="shared" si="3"/>
        <v>3.1422875554442804</v>
      </c>
      <c r="U56">
        <f>P30</f>
        <v>1707.6536965668515</v>
      </c>
    </row>
    <row r="57" spans="5:21">
      <c r="E57">
        <f t="shared" si="4"/>
        <v>6.6052166981787994E-6</v>
      </c>
      <c r="F57" s="13">
        <v>52</v>
      </c>
      <c r="G57" s="8"/>
      <c r="L57" s="16">
        <f t="shared" si="6"/>
        <v>-6.4127470295179971E-8</v>
      </c>
      <c r="M57" s="15">
        <f t="shared" si="5"/>
        <v>1</v>
      </c>
      <c r="N57" s="15">
        <f t="shared" si="1"/>
        <v>1.1992248835403603</v>
      </c>
      <c r="O57" s="15">
        <f>SUM($N$6:N57)</f>
        <v>62.359730997084199</v>
      </c>
      <c r="P57">
        <f t="shared" si="2"/>
        <v>3551.9185715439976</v>
      </c>
      <c r="Q57" s="12"/>
      <c r="R57" s="12"/>
      <c r="S57" s="13">
        <f>E31</f>
        <v>3.2705441903603734E-6</v>
      </c>
      <c r="T57" s="5">
        <f t="shared" si="3"/>
        <v>3.2705441903603734</v>
      </c>
      <c r="U57" s="13">
        <f>P30</f>
        <v>1707.6536965668515</v>
      </c>
    </row>
    <row r="58" spans="5:21">
      <c r="E58">
        <f t="shared" si="4"/>
        <v>6.7334733330948928E-6</v>
      </c>
      <c r="F58" s="13">
        <v>53</v>
      </c>
      <c r="G58" s="8"/>
      <c r="L58" s="16">
        <f t="shared" si="6"/>
        <v>-6.4127453845415569E-8</v>
      </c>
      <c r="M58" s="15">
        <f t="shared" si="5"/>
        <v>1</v>
      </c>
      <c r="N58" s="15">
        <f t="shared" si="1"/>
        <v>1.1992248555969438</v>
      </c>
      <c r="O58" s="15">
        <f>SUM($N$6:N58)</f>
        <v>63.558955852681144</v>
      </c>
      <c r="P58">
        <f t="shared" si="2"/>
        <v>3620.2246557420053</v>
      </c>
      <c r="Q58" s="12"/>
      <c r="R58" s="12"/>
      <c r="S58" s="13">
        <f>E31</f>
        <v>3.2705441903603734E-6</v>
      </c>
      <c r="T58" s="5">
        <f t="shared" si="3"/>
        <v>3.2705441903603734</v>
      </c>
      <c r="U58">
        <f>P31</f>
        <v>1775.9598237385019</v>
      </c>
    </row>
    <row r="59" spans="5:21">
      <c r="E59">
        <f t="shared" si="4"/>
        <v>6.8617299680109862E-6</v>
      </c>
      <c r="F59" s="13">
        <v>54</v>
      </c>
      <c r="G59" s="8"/>
      <c r="L59" s="16">
        <f t="shared" si="6"/>
        <v>-6.4127437395651167E-8</v>
      </c>
      <c r="M59" s="15">
        <f t="shared" si="5"/>
        <v>1</v>
      </c>
      <c r="N59" s="15">
        <f t="shared" si="1"/>
        <v>1.199224827653528</v>
      </c>
      <c r="O59" s="15">
        <f>SUM($N$6:N59)</f>
        <v>64.758180680334675</v>
      </c>
      <c r="P59">
        <f t="shared" si="2"/>
        <v>3688.5307383483973</v>
      </c>
      <c r="Q59" s="12"/>
      <c r="R59" s="12"/>
      <c r="S59" s="13">
        <f>E32</f>
        <v>3.3988008252764664E-6</v>
      </c>
      <c r="T59" s="5">
        <f t="shared" si="3"/>
        <v>3.3988008252764663</v>
      </c>
      <c r="U59" s="13">
        <f>P31</f>
        <v>1775.9598237385019</v>
      </c>
    </row>
    <row r="60" spans="5:21">
      <c r="E60">
        <f t="shared" si="4"/>
        <v>6.9899866029270796E-6</v>
      </c>
      <c r="F60" s="13">
        <v>55</v>
      </c>
      <c r="G60" s="8"/>
      <c r="L60" s="16">
        <f t="shared" si="6"/>
        <v>-6.4127420945886765E-8</v>
      </c>
      <c r="M60" s="15">
        <f t="shared" si="5"/>
        <v>1</v>
      </c>
      <c r="N60" s="15">
        <f t="shared" si="1"/>
        <v>1.1992247997101126</v>
      </c>
      <c r="O60" s="15">
        <f>SUM($N$6:N60)</f>
        <v>65.957405480044784</v>
      </c>
      <c r="P60">
        <f t="shared" si="2"/>
        <v>3756.8368193631736</v>
      </c>
      <c r="Q60" s="12"/>
      <c r="R60" s="12"/>
      <c r="S60" s="13">
        <f>E32</f>
        <v>3.3988008252764664E-6</v>
      </c>
      <c r="T60" s="5">
        <f t="shared" si="3"/>
        <v>3.3988008252764663</v>
      </c>
      <c r="U60">
        <f>P32</f>
        <v>1844.2659493185354</v>
      </c>
    </row>
    <row r="61" spans="5:21">
      <c r="E61">
        <f t="shared" si="4"/>
        <v>7.1182432378431729E-6</v>
      </c>
      <c r="F61" s="13">
        <v>56</v>
      </c>
      <c r="G61" s="8"/>
      <c r="L61" s="16">
        <f t="shared" si="6"/>
        <v>-6.4127404496122376E-8</v>
      </c>
      <c r="M61" s="15">
        <f t="shared" si="5"/>
        <v>1</v>
      </c>
      <c r="N61" s="15">
        <f t="shared" si="1"/>
        <v>1.1992247717666984</v>
      </c>
      <c r="O61" s="15">
        <f>SUM($N$6:N61)</f>
        <v>67.156630251811478</v>
      </c>
      <c r="P61">
        <f t="shared" si="2"/>
        <v>3825.1428987863337</v>
      </c>
      <c r="Q61" s="12"/>
      <c r="R61" s="12"/>
      <c r="S61" s="13">
        <f>E33</f>
        <v>3.5270574601925593E-6</v>
      </c>
      <c r="T61" s="5">
        <f t="shared" si="3"/>
        <v>3.5270574601925593</v>
      </c>
      <c r="U61" s="13">
        <f>P32</f>
        <v>1844.2659493185354</v>
      </c>
    </row>
    <row r="62" spans="5:21">
      <c r="E62">
        <f t="shared" si="4"/>
        <v>7.2464998727592663E-6</v>
      </c>
      <c r="F62" s="13">
        <v>57</v>
      </c>
      <c r="G62" s="8"/>
      <c r="L62" s="16">
        <f t="shared" si="6"/>
        <v>-6.4127388046357975E-8</v>
      </c>
      <c r="M62" s="15">
        <f t="shared" si="5"/>
        <v>1</v>
      </c>
      <c r="N62" s="15">
        <f t="shared" si="1"/>
        <v>1.1992247438232846</v>
      </c>
      <c r="O62" s="15">
        <f>SUM($N$6:N62)</f>
        <v>68.355854995634758</v>
      </c>
      <c r="P62">
        <f t="shared" si="2"/>
        <v>3893.4489766178781</v>
      </c>
      <c r="Q62" s="12"/>
      <c r="R62" s="12"/>
      <c r="S62" s="13">
        <f>E33</f>
        <v>3.5270574601925593E-6</v>
      </c>
      <c r="T62" s="5">
        <f t="shared" si="3"/>
        <v>3.5270574601925593</v>
      </c>
      <c r="U62">
        <f>P33</f>
        <v>1912.5720733069522</v>
      </c>
    </row>
    <row r="63" spans="5:21">
      <c r="E63">
        <f t="shared" si="4"/>
        <v>7.3747565076753597E-6</v>
      </c>
      <c r="F63" s="13">
        <v>58</v>
      </c>
      <c r="G63" s="8"/>
      <c r="L63" s="16">
        <f t="shared" si="6"/>
        <v>-6.4127371596593559E-8</v>
      </c>
      <c r="M63" s="15">
        <f t="shared" si="5"/>
        <v>1</v>
      </c>
      <c r="N63" s="15">
        <f t="shared" si="1"/>
        <v>1.1992247158798712</v>
      </c>
      <c r="O63" s="15">
        <f>SUM($N$6:N63)</f>
        <v>69.555079711514622</v>
      </c>
      <c r="P63">
        <f t="shared" si="2"/>
        <v>3961.7550528578063</v>
      </c>
      <c r="Q63" s="12"/>
      <c r="R63" s="12"/>
      <c r="S63" s="13">
        <f>E34</f>
        <v>3.6553140951086523E-6</v>
      </c>
      <c r="T63" s="5">
        <f t="shared" si="3"/>
        <v>3.6553140951086522</v>
      </c>
      <c r="U63" s="13">
        <f>P33</f>
        <v>1912.5720733069522</v>
      </c>
    </row>
    <row r="64" spans="5:21">
      <c r="E64">
        <f t="shared" si="4"/>
        <v>7.5030131425914531E-6</v>
      </c>
      <c r="F64" s="13">
        <v>59</v>
      </c>
      <c r="G64" s="8"/>
      <c r="L64" s="16">
        <f t="shared" si="6"/>
        <v>-6.4127355146829171E-8</v>
      </c>
      <c r="M64" s="15">
        <f t="shared" si="5"/>
        <v>1</v>
      </c>
      <c r="N64" s="15">
        <f t="shared" si="1"/>
        <v>1.1992246879364585</v>
      </c>
      <c r="O64" s="15">
        <f>SUM($N$6:N64)</f>
        <v>70.754304399451087</v>
      </c>
      <c r="P64">
        <f t="shared" si="2"/>
        <v>4030.0611275061201</v>
      </c>
      <c r="Q64" s="12"/>
      <c r="R64" s="12"/>
      <c r="S64" s="13">
        <f>E34</f>
        <v>3.6553140951086523E-6</v>
      </c>
      <c r="T64" s="5">
        <f t="shared" si="3"/>
        <v>3.6553140951086522</v>
      </c>
      <c r="U64">
        <f>P34</f>
        <v>1980.878195703752</v>
      </c>
    </row>
    <row r="65" spans="5:21">
      <c r="E65">
        <f t="shared" si="4"/>
        <v>7.6312697775075456E-6</v>
      </c>
      <c r="F65" s="13">
        <v>60</v>
      </c>
      <c r="G65" s="8"/>
      <c r="L65" s="16">
        <f t="shared" si="6"/>
        <v>-6.4127338697064782E-8</v>
      </c>
      <c r="M65" s="15">
        <f t="shared" si="5"/>
        <v>1</v>
      </c>
      <c r="N65" s="15">
        <f t="shared" si="1"/>
        <v>1.1992246599930467</v>
      </c>
      <c r="O65" s="15">
        <f>SUM($N$6:N65)</f>
        <v>71.953529059444136</v>
      </c>
      <c r="P65">
        <f t="shared" si="2"/>
        <v>4098.3672005628177</v>
      </c>
      <c r="Q65" s="12"/>
      <c r="R65" s="12"/>
      <c r="S65" s="13">
        <f>E35</f>
        <v>3.7835707300247452E-6</v>
      </c>
      <c r="T65" s="5">
        <f t="shared" si="3"/>
        <v>3.7835707300247452</v>
      </c>
      <c r="U65" s="13">
        <f>P34</f>
        <v>1980.878195703752</v>
      </c>
    </row>
    <row r="66" spans="5:21">
      <c r="E66">
        <f t="shared" si="4"/>
        <v>7.759526412423639E-6</v>
      </c>
      <c r="F66" s="13">
        <v>61</v>
      </c>
      <c r="G66" s="8"/>
      <c r="L66" s="16">
        <f t="shared" si="6"/>
        <v>-6.4127322247300367E-8</v>
      </c>
      <c r="M66" s="15">
        <f t="shared" si="5"/>
        <v>1</v>
      </c>
      <c r="N66" s="15">
        <f t="shared" si="1"/>
        <v>1.1992246320496356</v>
      </c>
      <c r="O66" s="15">
        <f>SUM($N$6:N66)</f>
        <v>73.152753691493771</v>
      </c>
      <c r="P66">
        <f t="shared" si="2"/>
        <v>4166.6732720278997</v>
      </c>
      <c r="Q66" s="12"/>
      <c r="R66" s="12"/>
      <c r="S66" s="13">
        <f>E35</f>
        <v>3.7835707300247452E-6</v>
      </c>
      <c r="T66" s="5">
        <f t="shared" si="3"/>
        <v>3.7835707300247452</v>
      </c>
      <c r="U66">
        <f>P35</f>
        <v>2049.1843165089354</v>
      </c>
    </row>
    <row r="67" spans="5:21">
      <c r="E67">
        <f t="shared" si="4"/>
        <v>7.8877830473397323E-6</v>
      </c>
      <c r="F67" s="13">
        <v>62</v>
      </c>
      <c r="G67" s="8"/>
      <c r="L67" s="16">
        <f t="shared" si="6"/>
        <v>-6.4127305797535965E-8</v>
      </c>
      <c r="M67" s="15">
        <f t="shared" si="5"/>
        <v>1</v>
      </c>
      <c r="N67" s="15">
        <f t="shared" si="1"/>
        <v>1.1992246041062251</v>
      </c>
      <c r="O67" s="15">
        <f>SUM($N$6:N67)</f>
        <v>74.351978295599991</v>
      </c>
      <c r="P67">
        <f t="shared" si="2"/>
        <v>4234.9793419013658</v>
      </c>
      <c r="Q67" s="12"/>
      <c r="R67" s="12"/>
      <c r="S67" s="13">
        <f>E36</f>
        <v>3.9118273649408386E-6</v>
      </c>
      <c r="T67" s="5">
        <f t="shared" si="3"/>
        <v>3.9118273649408386</v>
      </c>
      <c r="U67" s="13">
        <f>P35</f>
        <v>2049.1843165089354</v>
      </c>
    </row>
    <row r="68" spans="5:21">
      <c r="E68">
        <f t="shared" si="4"/>
        <v>8.0160396822558257E-6</v>
      </c>
      <c r="F68" s="13">
        <v>63</v>
      </c>
      <c r="G68" s="8"/>
      <c r="L68" s="16">
        <f t="shared" si="6"/>
        <v>-6.4127289347771563E-8</v>
      </c>
      <c r="M68" s="15">
        <f t="shared" si="5"/>
        <v>1</v>
      </c>
      <c r="N68" s="15">
        <f t="shared" si="1"/>
        <v>1.1992245761628149</v>
      </c>
      <c r="O68" s="15">
        <f>SUM($N$6:N68)</f>
        <v>75.551202871762811</v>
      </c>
      <c r="P68">
        <f t="shared" si="2"/>
        <v>4303.2854101832163</v>
      </c>
      <c r="Q68" s="12"/>
      <c r="R68" s="12"/>
      <c r="S68" s="13">
        <f>E36</f>
        <v>3.9118273649408386E-6</v>
      </c>
      <c r="T68" s="5">
        <f t="shared" si="3"/>
        <v>3.9118273649408386</v>
      </c>
      <c r="U68">
        <f>P36</f>
        <v>2117.4904357225014</v>
      </c>
    </row>
    <row r="69" spans="5:21">
      <c r="E69">
        <f t="shared" si="4"/>
        <v>8.1442963171719191E-6</v>
      </c>
      <c r="F69" s="13">
        <v>64</v>
      </c>
      <c r="G69" s="8"/>
      <c r="L69" s="16">
        <f t="shared" si="6"/>
        <v>-6.4127272898007175E-8</v>
      </c>
      <c r="M69" s="15">
        <f t="shared" si="5"/>
        <v>1</v>
      </c>
      <c r="N69" s="15">
        <f t="shared" si="1"/>
        <v>1.1992245482194055</v>
      </c>
      <c r="O69" s="15">
        <f>SUM($N$6:N69)</f>
        <v>76.750427419982216</v>
      </c>
      <c r="P69">
        <f t="shared" si="2"/>
        <v>4371.5914768734519</v>
      </c>
      <c r="Q69" s="12"/>
      <c r="R69" s="12"/>
      <c r="S69" s="13">
        <f>E37</f>
        <v>4.040083999856932E-6</v>
      </c>
      <c r="T69" s="5">
        <f t="shared" si="3"/>
        <v>4.0400839998569325</v>
      </c>
      <c r="U69" s="13">
        <f>P36</f>
        <v>2117.4904357225014</v>
      </c>
    </row>
    <row r="70" spans="5:21">
      <c r="E70">
        <f t="shared" si="4"/>
        <v>8.2725529520880125E-6</v>
      </c>
      <c r="F70" s="13">
        <v>65</v>
      </c>
      <c r="G70" s="8"/>
      <c r="L70" s="16">
        <f t="shared" si="6"/>
        <v>-6.4127256448242773E-8</v>
      </c>
      <c r="M70" s="15">
        <f t="shared" si="5"/>
        <v>1</v>
      </c>
      <c r="N70" s="15">
        <f t="shared" si="1"/>
        <v>1.199224520275997</v>
      </c>
      <c r="O70" s="15">
        <f>SUM($N$6:N70)</f>
        <v>77.949651940258207</v>
      </c>
      <c r="P70">
        <f t="shared" si="2"/>
        <v>4439.8975419720709</v>
      </c>
      <c r="Q70" s="12"/>
      <c r="R70" s="12"/>
      <c r="S70" s="13">
        <f>E37</f>
        <v>4.040083999856932E-6</v>
      </c>
      <c r="T70" s="5">
        <f t="shared" si="3"/>
        <v>4.0400839998569325</v>
      </c>
      <c r="U70">
        <f>P37</f>
        <v>2185.7965533444512</v>
      </c>
    </row>
    <row r="71" spans="5:21">
      <c r="E71">
        <f t="shared" si="4"/>
        <v>8.4008095870041058E-6</v>
      </c>
      <c r="F71" s="13">
        <v>66</v>
      </c>
      <c r="G71" s="8"/>
      <c r="L71" s="16">
        <f t="shared" ref="L71:L81" si="8">(2*E71-1)*$B$12/$I$6</f>
        <v>-6.4127239998478371E-8</v>
      </c>
      <c r="M71" s="15">
        <f t="shared" ref="M71:M81" si="9">IF(E71&lt;L71,0,1)</f>
        <v>1</v>
      </c>
      <c r="N71" s="15">
        <f t="shared" ref="N71:N81" si="10">$J$6^(E71-1)*$K$6^(E71-1)*M71</f>
        <v>1.199224492332589</v>
      </c>
      <c r="O71" s="15">
        <f>SUM($N$6:N71)</f>
        <v>79.148876432590797</v>
      </c>
      <c r="P71">
        <f t="shared" ref="P71:P81" si="11">($B$17*(1+$K$6)/($H$6+$B$24))*O71</f>
        <v>4508.203605479076</v>
      </c>
      <c r="Q71" s="12"/>
      <c r="R71" s="12"/>
      <c r="S71" s="13">
        <f>E38</f>
        <v>4.1683406347730253E-6</v>
      </c>
      <c r="T71" s="5">
        <f t="shared" si="3"/>
        <v>4.1683406347730259</v>
      </c>
      <c r="U71" s="13">
        <f>P37</f>
        <v>2185.7965533444512</v>
      </c>
    </row>
    <row r="72" spans="5:21">
      <c r="E72">
        <f t="shared" si="4"/>
        <v>8.5290662219201992E-6</v>
      </c>
      <c r="F72" s="13">
        <v>67</v>
      </c>
      <c r="G72" s="8"/>
      <c r="L72" s="16">
        <f t="shared" si="8"/>
        <v>-6.4127223548713969E-8</v>
      </c>
      <c r="M72" s="15">
        <f t="shared" si="9"/>
        <v>1</v>
      </c>
      <c r="N72" s="15">
        <f t="shared" si="10"/>
        <v>1.1992244643891816</v>
      </c>
      <c r="O72" s="15">
        <f>SUM($N$6:N72)</f>
        <v>80.348100896979972</v>
      </c>
      <c r="P72">
        <f t="shared" si="11"/>
        <v>4576.5096673944645</v>
      </c>
      <c r="Q72" s="12"/>
      <c r="R72" s="12"/>
      <c r="S72" s="13">
        <f>E38</f>
        <v>4.1683406347730253E-6</v>
      </c>
      <c r="T72" s="5">
        <f t="shared" ref="T72:T76" si="12">S72/10^-6</f>
        <v>4.1683406347730259</v>
      </c>
      <c r="U72">
        <f>P38</f>
        <v>2254.102669374784</v>
      </c>
    </row>
    <row r="73" spans="5:21">
      <c r="E73">
        <f t="shared" ref="E73:E81" si="13">2*$B$12/$I$6+E72</f>
        <v>8.6573228568362926E-6</v>
      </c>
      <c r="F73" s="13">
        <v>68</v>
      </c>
      <c r="G73" s="8"/>
      <c r="L73" s="16">
        <f t="shared" si="8"/>
        <v>-6.412720709894958E-8</v>
      </c>
      <c r="M73" s="15">
        <f t="shared" si="9"/>
        <v>1</v>
      </c>
      <c r="N73" s="15">
        <f t="shared" si="10"/>
        <v>1.1992244364457749</v>
      </c>
      <c r="O73" s="15">
        <f>SUM($N$6:N73)</f>
        <v>81.547325333425746</v>
      </c>
      <c r="P73">
        <f t="shared" si="11"/>
        <v>4644.8157277182381</v>
      </c>
      <c r="Q73" s="12"/>
      <c r="R73" s="12"/>
      <c r="S73" s="13">
        <f>E39</f>
        <v>4.2965972696891187E-6</v>
      </c>
      <c r="T73" s="5">
        <f t="shared" si="12"/>
        <v>4.2965972696891193</v>
      </c>
      <c r="U73" s="13">
        <f>P38</f>
        <v>2254.102669374784</v>
      </c>
    </row>
    <row r="74" spans="5:21">
      <c r="E74">
        <f t="shared" si="13"/>
        <v>8.7855794917523859E-6</v>
      </c>
      <c r="F74" s="13">
        <v>69</v>
      </c>
      <c r="G74" s="8"/>
      <c r="L74" s="16">
        <f t="shared" si="8"/>
        <v>-6.4127190649185179E-8</v>
      </c>
      <c r="M74" s="15">
        <f t="shared" si="9"/>
        <v>1</v>
      </c>
      <c r="N74" s="15">
        <f t="shared" si="10"/>
        <v>1.1992244085023689</v>
      </c>
      <c r="O74" s="15">
        <f>SUM($N$6:N74)</f>
        <v>82.746549741928121</v>
      </c>
      <c r="P74">
        <f t="shared" si="11"/>
        <v>4713.1217864503969</v>
      </c>
      <c r="Q74" s="12"/>
      <c r="R74" s="12"/>
      <c r="S74" s="13">
        <f>E39</f>
        <v>4.2965972696891187E-6</v>
      </c>
      <c r="T74" s="5">
        <f t="shared" si="12"/>
        <v>4.2965972696891193</v>
      </c>
      <c r="U74">
        <f>P39</f>
        <v>2322.4087838135006</v>
      </c>
    </row>
    <row r="75" spans="5:21">
      <c r="E75">
        <f t="shared" si="13"/>
        <v>8.9138361266684793E-6</v>
      </c>
      <c r="F75" s="13">
        <v>70</v>
      </c>
      <c r="G75" s="8"/>
      <c r="L75" s="16">
        <f t="shared" si="8"/>
        <v>-6.4127174199420777E-8</v>
      </c>
      <c r="M75" s="15">
        <f t="shared" si="9"/>
        <v>1</v>
      </c>
      <c r="N75" s="15">
        <f t="shared" si="10"/>
        <v>1.1992243805589635</v>
      </c>
      <c r="O75" s="15">
        <f>SUM($N$6:N75)</f>
        <v>83.94577412248708</v>
      </c>
      <c r="P75">
        <f t="shared" si="11"/>
        <v>4781.42784359094</v>
      </c>
      <c r="Q75" s="12"/>
      <c r="R75" s="12"/>
      <c r="S75" s="13">
        <f>E40</f>
        <v>4.4248539046052121E-6</v>
      </c>
      <c r="T75" s="5">
        <f t="shared" si="12"/>
        <v>4.4248539046052127</v>
      </c>
      <c r="U75" s="13">
        <f>P39</f>
        <v>2322.4087838135006</v>
      </c>
    </row>
    <row r="76" spans="5:21">
      <c r="E76">
        <f t="shared" si="13"/>
        <v>9.0420927615845727E-6</v>
      </c>
      <c r="F76" s="13">
        <v>71</v>
      </c>
      <c r="G76" s="8"/>
      <c r="L76" s="16">
        <f t="shared" si="8"/>
        <v>-6.4127157749656362E-8</v>
      </c>
      <c r="M76" s="15">
        <f t="shared" si="9"/>
        <v>1</v>
      </c>
      <c r="N76" s="15">
        <f t="shared" si="10"/>
        <v>1.1992243526155588</v>
      </c>
      <c r="O76" s="15">
        <f>SUM($N$6:N76)</f>
        <v>85.144998475102639</v>
      </c>
      <c r="P76">
        <f t="shared" si="11"/>
        <v>4849.7338991398674</v>
      </c>
      <c r="Q76" s="12"/>
      <c r="R76" s="12"/>
      <c r="S76" s="13">
        <f>E40</f>
        <v>4.4248539046052121E-6</v>
      </c>
      <c r="T76" s="5">
        <f t="shared" si="12"/>
        <v>4.4248539046052127</v>
      </c>
      <c r="U76">
        <f>P40</f>
        <v>2390.7148966606005</v>
      </c>
    </row>
    <row r="77" spans="5:21">
      <c r="E77">
        <f t="shared" si="13"/>
        <v>9.1703493965006661E-6</v>
      </c>
      <c r="F77" s="13">
        <v>72</v>
      </c>
      <c r="G77" s="8"/>
      <c r="L77" s="16">
        <f t="shared" si="8"/>
        <v>-6.4127141299891973E-8</v>
      </c>
      <c r="M77" s="15">
        <f t="shared" si="9"/>
        <v>1</v>
      </c>
      <c r="N77" s="15">
        <f t="shared" si="10"/>
        <v>1.1992243246721546</v>
      </c>
      <c r="O77" s="15">
        <f>SUM($N$6:N77)</f>
        <v>86.344222799774798</v>
      </c>
      <c r="P77">
        <f t="shared" si="11"/>
        <v>4918.0399530971799</v>
      </c>
      <c r="Q77" s="12"/>
      <c r="R77" s="12"/>
      <c r="S77" s="13"/>
      <c r="T77" s="13"/>
      <c r="U77" s="13"/>
    </row>
    <row r="78" spans="5:21">
      <c r="E78">
        <f t="shared" si="13"/>
        <v>9.2986060314167594E-6</v>
      </c>
      <c r="F78" s="13">
        <v>73</v>
      </c>
      <c r="G78" s="8"/>
      <c r="L78" s="16">
        <f t="shared" si="8"/>
        <v>-6.4127124850127571E-8</v>
      </c>
      <c r="M78" s="15">
        <f t="shared" si="9"/>
        <v>1</v>
      </c>
      <c r="N78" s="15">
        <f t="shared" si="10"/>
        <v>1.1992242967287512</v>
      </c>
      <c r="O78" s="15">
        <f>SUM($N$6:N78)</f>
        <v>87.543447096503556</v>
      </c>
      <c r="P78">
        <f t="shared" si="11"/>
        <v>4986.3460054628786</v>
      </c>
      <c r="Q78" s="12"/>
      <c r="R78" s="12"/>
      <c r="S78" s="13"/>
      <c r="T78" s="13"/>
      <c r="U78" s="13"/>
    </row>
    <row r="79" spans="5:21">
      <c r="E79">
        <f t="shared" si="13"/>
        <v>9.4268626663328528E-6</v>
      </c>
      <c r="F79" s="13">
        <v>74</v>
      </c>
      <c r="G79" s="8"/>
      <c r="L79" s="16">
        <f t="shared" si="8"/>
        <v>-6.4127108400363169E-8</v>
      </c>
      <c r="M79" s="15">
        <f t="shared" si="9"/>
        <v>1</v>
      </c>
      <c r="N79" s="15">
        <f t="shared" si="10"/>
        <v>1.1992242687853485</v>
      </c>
      <c r="O79" s="15">
        <f>SUM($N$6:N79)</f>
        <v>88.742671365288899</v>
      </c>
      <c r="P79">
        <f t="shared" si="11"/>
        <v>5054.6520562369606</v>
      </c>
      <c r="Q79" s="12"/>
      <c r="R79" s="12"/>
      <c r="U79" s="11"/>
    </row>
    <row r="80" spans="5:21">
      <c r="E80">
        <f t="shared" si="13"/>
        <v>9.5551193012489462E-6</v>
      </c>
      <c r="F80" s="13">
        <v>75</v>
      </c>
      <c r="G80" s="8"/>
      <c r="L80" s="16">
        <f t="shared" si="8"/>
        <v>-6.4127091950598767E-8</v>
      </c>
      <c r="M80" s="15">
        <f t="shared" si="9"/>
        <v>1</v>
      </c>
      <c r="N80" s="15">
        <f t="shared" si="10"/>
        <v>1.1992242408419462</v>
      </c>
      <c r="O80" s="15">
        <f>SUM($N$6:N80)</f>
        <v>89.941895606130842</v>
      </c>
      <c r="P80">
        <f t="shared" si="11"/>
        <v>5122.9581054194277</v>
      </c>
      <c r="Q80" s="12"/>
      <c r="R80" s="12"/>
    </row>
    <row r="81" spans="5:21">
      <c r="E81">
        <f t="shared" si="13"/>
        <v>9.6833759361650396E-6</v>
      </c>
      <c r="F81" s="13">
        <v>76</v>
      </c>
      <c r="G81" s="8"/>
      <c r="L81" s="16">
        <f t="shared" si="8"/>
        <v>-6.4127075500834366E-8</v>
      </c>
      <c r="M81" s="15">
        <f t="shared" si="9"/>
        <v>1</v>
      </c>
      <c r="N81" s="15">
        <f t="shared" si="10"/>
        <v>1.1992242128985449</v>
      </c>
      <c r="O81" s="15">
        <f>SUM($N$6:N81)</f>
        <v>91.141119819029385</v>
      </c>
      <c r="P81">
        <f t="shared" si="11"/>
        <v>5191.2641530102792</v>
      </c>
      <c r="Q81" s="12"/>
      <c r="R81" s="12"/>
      <c r="S81" s="13"/>
      <c r="T81" s="13"/>
      <c r="U81" s="13"/>
    </row>
    <row r="82" spans="5:21">
      <c r="E82">
        <f t="shared" ref="E82:E145" si="14">2*$B$12/$I$6+E81</f>
        <v>9.8116325710811329E-6</v>
      </c>
      <c r="F82" s="13">
        <v>77</v>
      </c>
      <c r="G82" s="8"/>
      <c r="L82" s="16">
        <f t="shared" ref="L82:L145" si="15">(2*E82-1)*$B$12/$I$6</f>
        <v>-6.4127059051069977E-8</v>
      </c>
      <c r="M82" s="15">
        <f t="shared" ref="M82:M145" si="16">IF(E82&lt;L82,0,1)</f>
        <v>1</v>
      </c>
      <c r="N82" s="15">
        <f t="shared" ref="N82:N145" si="17">$J$6^(E82-1)*$K$6^(E82-1)*M82</f>
        <v>1.1992241849551439</v>
      </c>
      <c r="O82" s="15">
        <f>SUM($N$6:N82)</f>
        <v>92.340344003984526</v>
      </c>
      <c r="P82">
        <f t="shared" ref="P82:P145" si="18">($B$17*(1+$K$6)/($H$6+$B$24))*O82</f>
        <v>5259.5701990095167</v>
      </c>
      <c r="Q82" s="12"/>
      <c r="R82" s="12"/>
      <c r="S82" s="13"/>
      <c r="T82" s="13"/>
      <c r="U82" s="13"/>
    </row>
    <row r="83" spans="5:21">
      <c r="E83">
        <f t="shared" si="14"/>
        <v>9.9398892059972263E-6</v>
      </c>
      <c r="F83" s="13">
        <v>78</v>
      </c>
      <c r="G83" s="8"/>
      <c r="L83" s="16">
        <f t="shared" si="15"/>
        <v>-6.4127042601305575E-8</v>
      </c>
      <c r="M83" s="15">
        <f t="shared" si="16"/>
        <v>1</v>
      </c>
      <c r="N83" s="15">
        <f t="shared" si="17"/>
        <v>1.1992241570117437</v>
      </c>
      <c r="O83" s="15">
        <f>SUM($N$6:N83)</f>
        <v>93.539568160996268</v>
      </c>
      <c r="P83">
        <f t="shared" si="18"/>
        <v>5327.8762434171385</v>
      </c>
      <c r="Q83" s="12"/>
      <c r="R83" s="12"/>
      <c r="U83" s="11"/>
    </row>
    <row r="84" spans="5:21">
      <c r="E84">
        <f t="shared" si="14"/>
        <v>1.006814584091332E-5</v>
      </c>
      <c r="F84" s="13">
        <v>79</v>
      </c>
      <c r="G84" s="8"/>
      <c r="L84" s="16">
        <f t="shared" si="15"/>
        <v>-6.4127026151541173E-8</v>
      </c>
      <c r="M84" s="15">
        <f t="shared" si="16"/>
        <v>1</v>
      </c>
      <c r="N84" s="15">
        <f t="shared" si="17"/>
        <v>1.1992241290683445</v>
      </c>
      <c r="O84" s="15">
        <f>SUM($N$6:N84)</f>
        <v>94.738792290064609</v>
      </c>
      <c r="P84">
        <f t="shared" si="18"/>
        <v>5396.1822862331455</v>
      </c>
      <c r="Q84" s="12"/>
      <c r="R84" s="12"/>
    </row>
    <row r="85" spans="5:21">
      <c r="E85">
        <f t="shared" si="14"/>
        <v>1.0196402475829413E-5</v>
      </c>
      <c r="F85" s="13">
        <v>80</v>
      </c>
      <c r="G85" s="8"/>
      <c r="L85" s="16">
        <f t="shared" si="15"/>
        <v>-6.4127009701776758E-8</v>
      </c>
      <c r="M85" s="15">
        <f t="shared" si="16"/>
        <v>1</v>
      </c>
      <c r="N85" s="15">
        <f t="shared" si="17"/>
        <v>1.1992241011249452</v>
      </c>
      <c r="O85" s="15">
        <f>SUM($N$6:N85)</f>
        <v>95.938016391189549</v>
      </c>
      <c r="P85">
        <f t="shared" si="18"/>
        <v>5464.4883274575377</v>
      </c>
      <c r="Q85" s="12"/>
      <c r="R85" s="12"/>
      <c r="S85" s="13"/>
      <c r="T85" s="13"/>
      <c r="U85" s="13"/>
    </row>
    <row r="86" spans="5:21">
      <c r="E86">
        <f t="shared" si="14"/>
        <v>1.0324659110745506E-5</v>
      </c>
      <c r="F86" s="13">
        <v>81</v>
      </c>
      <c r="G86" s="8"/>
      <c r="L86" s="16">
        <f t="shared" si="15"/>
        <v>-6.4126993252012369E-8</v>
      </c>
      <c r="M86" s="15">
        <f t="shared" si="16"/>
        <v>1</v>
      </c>
      <c r="N86" s="15">
        <f t="shared" si="17"/>
        <v>1.1992240731815473</v>
      </c>
      <c r="O86" s="15">
        <f>SUM($N$6:N86)</f>
        <v>97.137240464371104</v>
      </c>
      <c r="P86">
        <f t="shared" si="18"/>
        <v>5532.794367090316</v>
      </c>
      <c r="Q86" s="12"/>
      <c r="R86" s="12"/>
      <c r="S86" s="13"/>
      <c r="T86" s="13"/>
      <c r="U86" s="13"/>
    </row>
    <row r="87" spans="5:21">
      <c r="E87">
        <f t="shared" si="14"/>
        <v>1.04529157456616E-5</v>
      </c>
      <c r="F87" s="13">
        <v>82</v>
      </c>
      <c r="G87" s="8"/>
      <c r="L87" s="16">
        <f t="shared" si="15"/>
        <v>-6.4126976802247981E-8</v>
      </c>
      <c r="M87" s="15">
        <f t="shared" si="16"/>
        <v>1</v>
      </c>
      <c r="N87" s="15">
        <f t="shared" si="17"/>
        <v>1.1992240452381495</v>
      </c>
      <c r="O87" s="15">
        <f>SUM($N$6:N87)</f>
        <v>98.336464509609257</v>
      </c>
      <c r="P87">
        <f t="shared" si="18"/>
        <v>5601.1004051314785</v>
      </c>
      <c r="Q87" s="12"/>
      <c r="R87" s="12"/>
      <c r="U87" s="11"/>
    </row>
    <row r="88" spans="5:21">
      <c r="E88">
        <f t="shared" si="14"/>
        <v>1.0581172380577693E-5</v>
      </c>
      <c r="F88" s="13">
        <v>83</v>
      </c>
      <c r="G88" s="8"/>
      <c r="L88" s="16">
        <f t="shared" si="15"/>
        <v>-6.4126960352483566E-8</v>
      </c>
      <c r="M88" s="15">
        <f t="shared" si="16"/>
        <v>1</v>
      </c>
      <c r="N88" s="15">
        <f t="shared" si="17"/>
        <v>1.1992240172947526</v>
      </c>
      <c r="O88" s="15">
        <f>SUM($N$6:N88)</f>
        <v>99.535688526904011</v>
      </c>
      <c r="P88">
        <f t="shared" si="18"/>
        <v>5669.4064415810262</v>
      </c>
      <c r="Q88" s="12"/>
      <c r="R88" s="12"/>
    </row>
    <row r="89" spans="5:21">
      <c r="E89">
        <f t="shared" si="14"/>
        <v>1.0709429015493787E-5</v>
      </c>
      <c r="F89" s="13">
        <v>84</v>
      </c>
      <c r="G89" s="8"/>
      <c r="L89" s="16">
        <f t="shared" si="15"/>
        <v>-6.4126943902719164E-8</v>
      </c>
      <c r="M89" s="15">
        <f t="shared" si="16"/>
        <v>1</v>
      </c>
      <c r="N89" s="15">
        <f t="shared" si="17"/>
        <v>1.1992239893513563</v>
      </c>
      <c r="O89" s="15">
        <f>SUM($N$6:N89)</f>
        <v>100.73491251625536</v>
      </c>
      <c r="P89">
        <f t="shared" si="18"/>
        <v>5737.7124764389591</v>
      </c>
      <c r="Q89" s="12"/>
      <c r="R89" s="12"/>
      <c r="S89" s="13"/>
      <c r="T89" s="13"/>
      <c r="U89" s="13"/>
    </row>
    <row r="90" spans="5:21">
      <c r="E90">
        <f t="shared" si="14"/>
        <v>1.083768565040988E-5</v>
      </c>
      <c r="F90" s="13">
        <v>85</v>
      </c>
      <c r="G90" s="8"/>
      <c r="L90" s="16">
        <f t="shared" si="15"/>
        <v>-6.4126927452954775E-8</v>
      </c>
      <c r="M90" s="15">
        <f t="shared" si="16"/>
        <v>1</v>
      </c>
      <c r="N90" s="15">
        <f t="shared" si="17"/>
        <v>1.1992239614079607</v>
      </c>
      <c r="O90" s="15">
        <f>SUM($N$6:N90)</f>
        <v>101.93413647766333</v>
      </c>
      <c r="P90">
        <f t="shared" si="18"/>
        <v>5806.0185097052781</v>
      </c>
      <c r="Q90" s="12"/>
      <c r="R90" s="12"/>
      <c r="S90" s="13"/>
      <c r="T90" s="13"/>
      <c r="U90" s="13"/>
    </row>
    <row r="91" spans="5:21">
      <c r="E91">
        <f t="shared" si="14"/>
        <v>1.0965942285325973E-5</v>
      </c>
      <c r="F91" s="13">
        <v>86</v>
      </c>
      <c r="G91" s="8"/>
      <c r="L91" s="16">
        <f t="shared" si="15"/>
        <v>-6.4126911003190373E-8</v>
      </c>
      <c r="M91" s="15">
        <f t="shared" si="16"/>
        <v>1</v>
      </c>
      <c r="N91" s="15">
        <f t="shared" si="17"/>
        <v>1.1992239334645658</v>
      </c>
      <c r="O91" s="15">
        <f>SUM($N$6:N91)</f>
        <v>103.1333604111279</v>
      </c>
      <c r="P91">
        <f t="shared" si="18"/>
        <v>5874.3245413799814</v>
      </c>
      <c r="Q91" s="12"/>
      <c r="R91" s="12"/>
      <c r="U91" s="11"/>
    </row>
    <row r="92" spans="5:21">
      <c r="E92">
        <f t="shared" si="14"/>
        <v>1.1094198920242067E-5</v>
      </c>
      <c r="F92" s="13">
        <v>87</v>
      </c>
      <c r="G92" s="8"/>
      <c r="L92" s="16">
        <f t="shared" si="15"/>
        <v>-6.4126894553425971E-8</v>
      </c>
      <c r="M92" s="15">
        <f t="shared" si="16"/>
        <v>1</v>
      </c>
      <c r="N92" s="15">
        <f t="shared" si="17"/>
        <v>1.1992239055211715</v>
      </c>
      <c r="O92" s="15">
        <f>SUM($N$6:N92)</f>
        <v>104.33258431664906</v>
      </c>
      <c r="P92">
        <f t="shared" si="18"/>
        <v>5942.6305714630698</v>
      </c>
      <c r="Q92" s="12"/>
      <c r="R92" s="12"/>
    </row>
    <row r="93" spans="5:21">
      <c r="E93">
        <f t="shared" si="14"/>
        <v>1.122245555515816E-5</v>
      </c>
      <c r="F93" s="13">
        <v>88</v>
      </c>
      <c r="G93" s="8"/>
      <c r="L93" s="16">
        <f t="shared" si="15"/>
        <v>-6.412687810366157E-8</v>
      </c>
      <c r="M93" s="15">
        <f t="shared" si="16"/>
        <v>1</v>
      </c>
      <c r="N93" s="15">
        <f t="shared" si="17"/>
        <v>1.1992238775777777</v>
      </c>
      <c r="O93" s="15">
        <f>SUM($N$6:N93)</f>
        <v>105.53180819422684</v>
      </c>
      <c r="P93">
        <f t="shared" si="18"/>
        <v>6010.9365999545444</v>
      </c>
      <c r="Q93" s="12"/>
      <c r="R93" s="12"/>
      <c r="S93" s="13"/>
      <c r="T93" s="13"/>
      <c r="U93" s="13"/>
    </row>
    <row r="94" spans="5:21">
      <c r="E94">
        <f t="shared" si="14"/>
        <v>1.1350712190074253E-5</v>
      </c>
      <c r="F94" s="13">
        <v>89</v>
      </c>
      <c r="G94" s="8"/>
      <c r="L94" s="16">
        <f t="shared" si="15"/>
        <v>-6.4126861653897168E-8</v>
      </c>
      <c r="M94" s="15">
        <f t="shared" si="16"/>
        <v>1</v>
      </c>
      <c r="N94" s="15">
        <f t="shared" si="17"/>
        <v>1.1992238496343846</v>
      </c>
      <c r="O94" s="15">
        <f>SUM($N$6:N94)</f>
        <v>106.73103204386122</v>
      </c>
      <c r="P94">
        <f t="shared" si="18"/>
        <v>6079.2426268544041</v>
      </c>
      <c r="Q94" s="12"/>
      <c r="R94" s="12"/>
      <c r="S94" s="13"/>
      <c r="T94" s="13"/>
      <c r="U94" s="13"/>
    </row>
    <row r="95" spans="5:21">
      <c r="E95">
        <f t="shared" si="14"/>
        <v>1.1478968824990347E-5</v>
      </c>
      <c r="F95" s="13">
        <v>90</v>
      </c>
      <c r="G95" s="8"/>
      <c r="L95" s="16">
        <f t="shared" si="15"/>
        <v>-6.4126845204132779E-8</v>
      </c>
      <c r="M95" s="15">
        <f t="shared" si="16"/>
        <v>1</v>
      </c>
      <c r="N95" s="15">
        <f t="shared" si="17"/>
        <v>1.1992238216909923</v>
      </c>
      <c r="O95" s="15">
        <f>SUM($N$6:N95)</f>
        <v>107.93025586555221</v>
      </c>
      <c r="P95">
        <f t="shared" si="18"/>
        <v>6147.5486521626499</v>
      </c>
      <c r="Q95" s="12"/>
      <c r="R95" s="12"/>
      <c r="U95" s="11"/>
    </row>
    <row r="96" spans="5:21">
      <c r="E96">
        <f t="shared" si="14"/>
        <v>1.160722545990644E-5</v>
      </c>
      <c r="F96" s="13">
        <v>91</v>
      </c>
      <c r="G96" s="8"/>
      <c r="L96" s="16">
        <f t="shared" si="15"/>
        <v>-6.4126828754368377E-8</v>
      </c>
      <c r="M96" s="15">
        <f t="shared" si="16"/>
        <v>1</v>
      </c>
      <c r="N96" s="15">
        <f t="shared" si="17"/>
        <v>1.1992237937476007</v>
      </c>
      <c r="O96" s="15">
        <f>SUM($N$6:N96)</f>
        <v>109.12947965929982</v>
      </c>
      <c r="P96">
        <f t="shared" si="18"/>
        <v>6215.8546758792809</v>
      </c>
      <c r="Q96" s="12"/>
      <c r="R96" s="12"/>
    </row>
    <row r="97" spans="5:21">
      <c r="E97">
        <f t="shared" si="14"/>
        <v>1.1735482094822534E-5</v>
      </c>
      <c r="F97" s="13">
        <v>92</v>
      </c>
      <c r="G97" s="8"/>
      <c r="L97" s="16">
        <f t="shared" si="15"/>
        <v>-6.4126812304603962E-8</v>
      </c>
      <c r="M97" s="15">
        <f t="shared" si="16"/>
        <v>1</v>
      </c>
      <c r="N97" s="15">
        <f t="shared" si="17"/>
        <v>1.1992237658042095</v>
      </c>
      <c r="O97" s="15">
        <f>SUM($N$6:N97)</f>
        <v>110.32870342510402</v>
      </c>
      <c r="P97">
        <f t="shared" si="18"/>
        <v>6284.160698004297</v>
      </c>
      <c r="Q97" s="12"/>
      <c r="R97" s="12"/>
      <c r="S97" s="13"/>
      <c r="T97" s="13"/>
      <c r="U97" s="13"/>
    </row>
    <row r="98" spans="5:21">
      <c r="E98">
        <f t="shared" si="14"/>
        <v>1.1863738729738627E-5</v>
      </c>
      <c r="F98" s="13">
        <v>93</v>
      </c>
      <c r="G98" s="8"/>
      <c r="L98" s="16">
        <f t="shared" si="15"/>
        <v>-6.4126795854839573E-8</v>
      </c>
      <c r="M98" s="15">
        <f t="shared" si="16"/>
        <v>1</v>
      </c>
      <c r="N98" s="15">
        <f t="shared" si="17"/>
        <v>1.199223737860819</v>
      </c>
      <c r="O98" s="15">
        <f>SUM($N$6:N98)</f>
        <v>111.52792716296484</v>
      </c>
      <c r="P98">
        <f t="shared" si="18"/>
        <v>6352.4667185376984</v>
      </c>
      <c r="Q98" s="12"/>
      <c r="R98" s="12"/>
      <c r="S98" s="13"/>
      <c r="T98" s="13"/>
      <c r="U98" s="13"/>
    </row>
    <row r="99" spans="5:21">
      <c r="E99">
        <f t="shared" si="14"/>
        <v>1.199199536465472E-5</v>
      </c>
      <c r="F99" s="13">
        <v>94</v>
      </c>
      <c r="G99" s="8"/>
      <c r="L99" s="16">
        <f t="shared" si="15"/>
        <v>-6.4126779405075172E-8</v>
      </c>
      <c r="M99" s="15">
        <f t="shared" si="16"/>
        <v>1</v>
      </c>
      <c r="N99" s="15">
        <f t="shared" si="17"/>
        <v>1.199223709917429</v>
      </c>
      <c r="O99" s="15">
        <f>SUM($N$6:N99)</f>
        <v>112.72715087288228</v>
      </c>
      <c r="P99">
        <f t="shared" si="18"/>
        <v>6420.7727374794868</v>
      </c>
      <c r="Q99" s="12"/>
      <c r="R99" s="12"/>
      <c r="U99" s="11"/>
    </row>
    <row r="100" spans="5:21">
      <c r="E100">
        <f t="shared" si="14"/>
        <v>1.2120251999570814E-5</v>
      </c>
      <c r="F100" s="13">
        <v>95</v>
      </c>
      <c r="G100" s="8"/>
      <c r="L100" s="16">
        <f t="shared" si="15"/>
        <v>-6.412676295531077E-8</v>
      </c>
      <c r="M100" s="15">
        <f t="shared" si="16"/>
        <v>1</v>
      </c>
      <c r="N100" s="15">
        <f t="shared" si="17"/>
        <v>1.1992236819740403</v>
      </c>
      <c r="O100" s="15">
        <f>SUM($N$6:N100)</f>
        <v>113.92637455485632</v>
      </c>
      <c r="P100">
        <f t="shared" si="18"/>
        <v>6489.0787548296603</v>
      </c>
      <c r="Q100" s="12"/>
      <c r="R100" s="12"/>
    </row>
    <row r="101" spans="5:21">
      <c r="E101">
        <f t="shared" si="14"/>
        <v>1.2248508634486907E-5</v>
      </c>
      <c r="F101" s="13">
        <v>96</v>
      </c>
      <c r="G101" s="8"/>
      <c r="L101" s="16">
        <f t="shared" si="15"/>
        <v>-6.4126746505546368E-8</v>
      </c>
      <c r="M101" s="15">
        <f t="shared" si="16"/>
        <v>1</v>
      </c>
      <c r="N101" s="15">
        <f t="shared" si="17"/>
        <v>1.1992236540306518</v>
      </c>
      <c r="O101" s="15">
        <f>SUM($N$6:N101)</f>
        <v>115.12559820888697</v>
      </c>
      <c r="P101">
        <f t="shared" si="18"/>
        <v>6557.384770588219</v>
      </c>
      <c r="Q101" s="12"/>
      <c r="R101" s="12"/>
      <c r="S101" s="13"/>
      <c r="T101" s="13"/>
      <c r="U101" s="13"/>
    </row>
    <row r="102" spans="5:21">
      <c r="E102">
        <f t="shared" si="14"/>
        <v>1.2376765269403E-5</v>
      </c>
      <c r="F102" s="13">
        <v>97</v>
      </c>
      <c r="G102" s="8"/>
      <c r="L102" s="16">
        <f t="shared" si="15"/>
        <v>-6.4126730055781966E-8</v>
      </c>
      <c r="M102" s="15">
        <f t="shared" si="16"/>
        <v>1</v>
      </c>
      <c r="N102" s="15">
        <f t="shared" si="17"/>
        <v>1.199223626087264</v>
      </c>
      <c r="O102" s="15">
        <f>SUM($N$6:N102)</f>
        <v>116.32482183497423</v>
      </c>
      <c r="P102">
        <f t="shared" si="18"/>
        <v>6625.6907847551629</v>
      </c>
      <c r="Q102" s="12"/>
      <c r="R102" s="12"/>
      <c r="S102" s="13"/>
      <c r="T102" s="13"/>
      <c r="U102" s="13"/>
    </row>
    <row r="103" spans="5:21">
      <c r="E103">
        <f t="shared" si="14"/>
        <v>1.2505021904319094E-5</v>
      </c>
      <c r="F103" s="13">
        <v>98</v>
      </c>
      <c r="G103" s="8"/>
      <c r="L103" s="16">
        <f t="shared" si="15"/>
        <v>-6.4126713606017577E-8</v>
      </c>
      <c r="M103" s="15">
        <f t="shared" si="16"/>
        <v>1</v>
      </c>
      <c r="N103" s="15">
        <f t="shared" si="17"/>
        <v>1.1992235981438768</v>
      </c>
      <c r="O103" s="15">
        <f>SUM($N$6:N103)</f>
        <v>117.5240454331181</v>
      </c>
      <c r="P103">
        <f t="shared" si="18"/>
        <v>6693.9967973304929</v>
      </c>
      <c r="Q103" s="12"/>
      <c r="R103" s="12"/>
      <c r="U103" s="11"/>
    </row>
    <row r="104" spans="5:21">
      <c r="E104">
        <f t="shared" si="14"/>
        <v>1.2633278539235187E-5</v>
      </c>
      <c r="F104" s="13">
        <v>99</v>
      </c>
      <c r="G104" s="8"/>
      <c r="L104" s="16">
        <f t="shared" si="15"/>
        <v>-6.4126697156253175E-8</v>
      </c>
      <c r="M104" s="15">
        <f t="shared" si="16"/>
        <v>1</v>
      </c>
      <c r="N104" s="15">
        <f t="shared" si="17"/>
        <v>1.1992235702004903</v>
      </c>
      <c r="O104" s="15">
        <f>SUM($N$6:N104)</f>
        <v>118.72326900331859</v>
      </c>
      <c r="P104">
        <f t="shared" si="18"/>
        <v>6762.302808314209</v>
      </c>
      <c r="Q104" s="12"/>
      <c r="R104" s="12"/>
    </row>
    <row r="105" spans="5:21">
      <c r="E105">
        <f t="shared" si="14"/>
        <v>1.2761535174151281E-5</v>
      </c>
      <c r="F105" s="13">
        <v>100</v>
      </c>
      <c r="G105" s="8"/>
      <c r="L105" s="16">
        <f t="shared" si="15"/>
        <v>-6.4126680706488774E-8</v>
      </c>
      <c r="M105" s="15">
        <f t="shared" si="16"/>
        <v>1</v>
      </c>
      <c r="N105" s="15">
        <f t="shared" si="17"/>
        <v>1.1992235422571043</v>
      </c>
      <c r="O105" s="15">
        <f>SUM($N$6:N105)</f>
        <v>119.92249254557569</v>
      </c>
      <c r="P105">
        <f t="shared" si="18"/>
        <v>6830.6088177063111</v>
      </c>
      <c r="Q105" s="12"/>
      <c r="R105" s="12"/>
      <c r="S105" s="13"/>
      <c r="T105" s="13"/>
      <c r="U105" s="13"/>
    </row>
    <row r="106" spans="5:21">
      <c r="E106">
        <f t="shared" si="14"/>
        <v>1.2889791809067374E-5</v>
      </c>
      <c r="F106" s="13">
        <v>101</v>
      </c>
      <c r="G106" s="8"/>
      <c r="L106" s="16">
        <f t="shared" si="15"/>
        <v>-6.4126664256724358E-8</v>
      </c>
      <c r="M106" s="15">
        <f t="shared" si="16"/>
        <v>1</v>
      </c>
      <c r="N106" s="15">
        <f t="shared" si="17"/>
        <v>1.1992235143137191</v>
      </c>
      <c r="O106" s="15">
        <f>SUM($N$6:N106)</f>
        <v>121.12171605988941</v>
      </c>
      <c r="P106">
        <f t="shared" si="18"/>
        <v>6898.9148255067985</v>
      </c>
      <c r="Q106" s="12"/>
      <c r="R106" s="12"/>
      <c r="S106" s="13"/>
      <c r="T106" s="13"/>
      <c r="U106" s="13"/>
    </row>
    <row r="107" spans="5:21">
      <c r="E107">
        <f t="shared" si="14"/>
        <v>1.3018048443983467E-5</v>
      </c>
      <c r="F107" s="13">
        <v>102</v>
      </c>
      <c r="G107" s="8"/>
      <c r="L107" s="16">
        <f t="shared" si="15"/>
        <v>-6.412664780695997E-8</v>
      </c>
      <c r="M107" s="15">
        <f t="shared" si="16"/>
        <v>1</v>
      </c>
      <c r="N107" s="15">
        <f t="shared" si="17"/>
        <v>1.1992234863703344</v>
      </c>
      <c r="O107" s="15">
        <f>SUM($N$6:N107)</f>
        <v>122.32093954625974</v>
      </c>
      <c r="P107">
        <f t="shared" si="18"/>
        <v>6967.2208317156719</v>
      </c>
      <c r="Q107" s="12"/>
      <c r="R107" s="12"/>
      <c r="U107" s="11"/>
    </row>
    <row r="108" spans="5:21">
      <c r="E108">
        <f t="shared" si="14"/>
        <v>1.3146305078899561E-5</v>
      </c>
      <c r="F108" s="13">
        <v>103</v>
      </c>
      <c r="G108" s="8"/>
      <c r="L108" s="16">
        <f t="shared" si="15"/>
        <v>-6.4126631357195568E-8</v>
      </c>
      <c r="M108" s="15">
        <f t="shared" si="16"/>
        <v>1</v>
      </c>
      <c r="N108" s="15">
        <f t="shared" si="17"/>
        <v>1.1992234584269508</v>
      </c>
      <c r="O108" s="15">
        <f>SUM($N$6:N108)</f>
        <v>123.52016300468669</v>
      </c>
      <c r="P108">
        <f t="shared" si="18"/>
        <v>7035.5268363329324</v>
      </c>
      <c r="Q108" s="12"/>
      <c r="R108" s="12"/>
    </row>
    <row r="109" spans="5:21">
      <c r="E109">
        <f t="shared" si="14"/>
        <v>1.3274561713815654E-5</v>
      </c>
      <c r="F109" s="13">
        <v>104</v>
      </c>
      <c r="G109" s="8"/>
      <c r="L109" s="16">
        <f t="shared" si="15"/>
        <v>-6.4126614907431179E-8</v>
      </c>
      <c r="M109" s="15">
        <f t="shared" si="16"/>
        <v>1</v>
      </c>
      <c r="N109" s="15">
        <f t="shared" si="17"/>
        <v>1.1992234304835674</v>
      </c>
      <c r="O109" s="15">
        <f>SUM($N$6:N109)</f>
        <v>124.71938643517026</v>
      </c>
      <c r="P109">
        <f t="shared" si="18"/>
        <v>7103.832839358578</v>
      </c>
      <c r="Q109" s="12"/>
      <c r="R109" s="12"/>
      <c r="S109" s="13"/>
      <c r="T109" s="13"/>
      <c r="U109" s="13"/>
    </row>
    <row r="110" spans="5:21">
      <c r="E110">
        <f t="shared" si="14"/>
        <v>1.3402818348731747E-5</v>
      </c>
      <c r="F110" s="13">
        <v>105</v>
      </c>
      <c r="G110" s="8"/>
      <c r="L110" s="16">
        <f t="shared" si="15"/>
        <v>-6.4126598457666764E-8</v>
      </c>
      <c r="M110" s="15">
        <f t="shared" si="16"/>
        <v>1</v>
      </c>
      <c r="N110" s="15">
        <f t="shared" si="17"/>
        <v>1.1992234025401851</v>
      </c>
      <c r="O110" s="15">
        <f>SUM($N$6:N110)</f>
        <v>125.91860983771045</v>
      </c>
      <c r="P110">
        <f t="shared" si="18"/>
        <v>7172.1388407926097</v>
      </c>
      <c r="Q110" s="12"/>
      <c r="R110" s="12"/>
      <c r="S110" s="13"/>
      <c r="T110" s="13"/>
      <c r="U110" s="13"/>
    </row>
    <row r="111" spans="5:21">
      <c r="E111">
        <f t="shared" si="14"/>
        <v>1.3531074983647841E-5</v>
      </c>
      <c r="F111" s="13">
        <v>106</v>
      </c>
      <c r="G111" s="8"/>
      <c r="L111" s="16">
        <f t="shared" si="15"/>
        <v>-6.4126582007902376E-8</v>
      </c>
      <c r="M111" s="15">
        <f t="shared" si="16"/>
        <v>1</v>
      </c>
      <c r="N111" s="15">
        <f t="shared" si="17"/>
        <v>1.1992233745968028</v>
      </c>
      <c r="O111" s="15">
        <f>SUM($N$6:N111)</f>
        <v>127.11783321230725</v>
      </c>
      <c r="P111">
        <f t="shared" si="18"/>
        <v>7240.4448406350275</v>
      </c>
      <c r="Q111" s="12"/>
      <c r="R111" s="12"/>
      <c r="U111" s="11"/>
    </row>
    <row r="112" spans="5:21">
      <c r="E112">
        <f t="shared" si="14"/>
        <v>1.3659331618563934E-5</v>
      </c>
      <c r="F112" s="13">
        <v>107</v>
      </c>
      <c r="G112" s="8"/>
      <c r="L112" s="16">
        <f t="shared" si="15"/>
        <v>-6.4126565558137974E-8</v>
      </c>
      <c r="M112" s="15">
        <f t="shared" si="16"/>
        <v>1</v>
      </c>
      <c r="N112" s="15">
        <f t="shared" si="17"/>
        <v>1.1992233466534215</v>
      </c>
      <c r="O112" s="15">
        <f>SUM($N$6:N112)</f>
        <v>128.31705655896067</v>
      </c>
      <c r="P112">
        <f t="shared" si="18"/>
        <v>7308.7508388858314</v>
      </c>
      <c r="Q112" s="12"/>
      <c r="R112" s="12"/>
    </row>
    <row r="113" spans="5:21">
      <c r="E113">
        <f t="shared" si="14"/>
        <v>1.3787588253480028E-5</v>
      </c>
      <c r="F113" s="13">
        <v>108</v>
      </c>
      <c r="G113" s="8"/>
      <c r="L113" s="16">
        <f t="shared" si="15"/>
        <v>-6.4126549108373572E-8</v>
      </c>
      <c r="M113" s="15">
        <f t="shared" si="16"/>
        <v>1</v>
      </c>
      <c r="N113" s="15">
        <f t="shared" si="17"/>
        <v>1.1992233187100407</v>
      </c>
      <c r="O113" s="15">
        <f>SUM($N$6:N113)</f>
        <v>129.51627987767071</v>
      </c>
      <c r="P113">
        <f t="shared" si="18"/>
        <v>7377.0568355450214</v>
      </c>
      <c r="Q113" s="12"/>
      <c r="R113" s="12"/>
      <c r="S113" s="13"/>
      <c r="T113" s="13"/>
      <c r="U113" s="13"/>
    </row>
    <row r="114" spans="5:21">
      <c r="E114">
        <f t="shared" si="14"/>
        <v>1.3915844888396121E-5</v>
      </c>
      <c r="F114" s="13">
        <v>109</v>
      </c>
      <c r="G114" s="8"/>
      <c r="L114" s="16">
        <f t="shared" si="15"/>
        <v>-6.412653265860917E-8</v>
      </c>
      <c r="M114" s="15">
        <f t="shared" si="16"/>
        <v>1</v>
      </c>
      <c r="N114" s="15">
        <f t="shared" si="17"/>
        <v>1.1992232907666609</v>
      </c>
      <c r="O114" s="15">
        <f>SUM($N$6:N114)</f>
        <v>130.71550316843738</v>
      </c>
      <c r="P114">
        <f t="shared" si="18"/>
        <v>7445.3628306125975</v>
      </c>
      <c r="Q114" s="12"/>
      <c r="R114" s="12"/>
      <c r="S114" s="13"/>
      <c r="T114" s="13"/>
      <c r="U114" s="13"/>
    </row>
    <row r="115" spans="5:21">
      <c r="E115">
        <f t="shared" si="14"/>
        <v>1.4044101523312214E-5</v>
      </c>
      <c r="F115" s="13">
        <v>110</v>
      </c>
      <c r="G115" s="8"/>
      <c r="L115" s="16">
        <f t="shared" si="15"/>
        <v>-6.4126516208844768E-8</v>
      </c>
      <c r="M115" s="15">
        <f t="shared" si="16"/>
        <v>1</v>
      </c>
      <c r="N115" s="15">
        <f t="shared" si="17"/>
        <v>1.1992232628232817</v>
      </c>
      <c r="O115" s="15">
        <f>SUM($N$6:N115)</f>
        <v>131.91472643126068</v>
      </c>
      <c r="P115">
        <f t="shared" si="18"/>
        <v>7513.6688240885615</v>
      </c>
      <c r="Q115" s="12"/>
      <c r="R115" s="12"/>
      <c r="U115" s="11"/>
    </row>
    <row r="116" spans="5:21">
      <c r="E116">
        <f t="shared" si="14"/>
        <v>1.4172358158228308E-5</v>
      </c>
      <c r="F116" s="13">
        <v>111</v>
      </c>
      <c r="G116" s="8"/>
      <c r="L116" s="16">
        <f t="shared" si="15"/>
        <v>-6.4126499759080379E-8</v>
      </c>
      <c r="M116" s="15">
        <f t="shared" si="16"/>
        <v>1</v>
      </c>
      <c r="N116" s="15">
        <f t="shared" si="17"/>
        <v>1.199223234879903</v>
      </c>
      <c r="O116" s="15">
        <f>SUM($N$6:N116)</f>
        <v>133.11394966614057</v>
      </c>
      <c r="P116">
        <f t="shared" si="18"/>
        <v>7581.9748159729088</v>
      </c>
      <c r="Q116" s="12"/>
      <c r="R116" s="12"/>
    </row>
    <row r="117" spans="5:21">
      <c r="E117">
        <f t="shared" si="14"/>
        <v>1.4300614793144401E-5</v>
      </c>
      <c r="F117" s="13">
        <v>112</v>
      </c>
      <c r="G117" s="8"/>
      <c r="L117" s="16">
        <f t="shared" si="15"/>
        <v>-6.4126483309315978E-8</v>
      </c>
      <c r="M117" s="15">
        <f t="shared" si="16"/>
        <v>1</v>
      </c>
      <c r="N117" s="15">
        <f t="shared" si="17"/>
        <v>1.199223206936525</v>
      </c>
      <c r="O117" s="15">
        <f>SUM($N$6:N117)</f>
        <v>134.31317287307709</v>
      </c>
      <c r="P117">
        <f t="shared" si="18"/>
        <v>7650.2808062656441</v>
      </c>
      <c r="Q117" s="12"/>
      <c r="R117" s="12"/>
      <c r="S117" s="13"/>
      <c r="T117" s="13"/>
      <c r="U117" s="13"/>
    </row>
    <row r="118" spans="5:21">
      <c r="E118">
        <f t="shared" si="14"/>
        <v>1.4428871428060494E-5</v>
      </c>
      <c r="F118" s="13">
        <v>113</v>
      </c>
      <c r="G118" s="8"/>
      <c r="L118" s="16">
        <f t="shared" si="15"/>
        <v>-6.4126466859551576E-8</v>
      </c>
      <c r="M118" s="15">
        <f t="shared" si="16"/>
        <v>1</v>
      </c>
      <c r="N118" s="15">
        <f t="shared" si="17"/>
        <v>1.1992231789931473</v>
      </c>
      <c r="O118" s="15">
        <f>SUM($N$6:N118)</f>
        <v>135.51239605207024</v>
      </c>
      <c r="P118">
        <f t="shared" si="18"/>
        <v>7718.5867949667654</v>
      </c>
      <c r="Q118" s="12"/>
      <c r="R118" s="12"/>
      <c r="S118" s="13"/>
      <c r="T118" s="13"/>
      <c r="U118" s="13"/>
    </row>
    <row r="119" spans="5:21">
      <c r="E119">
        <f t="shared" si="14"/>
        <v>1.4557128062976588E-5</v>
      </c>
      <c r="F119" s="13">
        <v>114</v>
      </c>
      <c r="G119" s="8"/>
      <c r="L119" s="16">
        <f t="shared" si="15"/>
        <v>-6.4126450409787161E-8</v>
      </c>
      <c r="M119" s="15">
        <f t="shared" si="16"/>
        <v>1</v>
      </c>
      <c r="N119" s="15">
        <f t="shared" si="17"/>
        <v>1.1992231510497706</v>
      </c>
      <c r="O119" s="15">
        <f>SUM($N$6:N119)</f>
        <v>136.71161920312002</v>
      </c>
      <c r="P119">
        <f t="shared" si="18"/>
        <v>7786.8927820762738</v>
      </c>
      <c r="Q119" s="12"/>
      <c r="R119" s="12"/>
      <c r="U119" s="11"/>
    </row>
    <row r="120" spans="5:21">
      <c r="E120">
        <f t="shared" si="14"/>
        <v>1.4685384697892681E-5</v>
      </c>
      <c r="F120" s="13">
        <v>115</v>
      </c>
      <c r="G120" s="8"/>
      <c r="L120" s="16">
        <f t="shared" si="15"/>
        <v>-6.4126433960022772E-8</v>
      </c>
      <c r="M120" s="15">
        <f t="shared" si="16"/>
        <v>1</v>
      </c>
      <c r="N120" s="15">
        <f t="shared" si="17"/>
        <v>1.1992231231063948</v>
      </c>
      <c r="O120" s="15">
        <f>SUM($N$6:N120)</f>
        <v>137.91084232622643</v>
      </c>
      <c r="P120">
        <f t="shared" si="18"/>
        <v>7855.1987675941682</v>
      </c>
      <c r="Q120" s="12"/>
      <c r="R120" s="12"/>
    </row>
    <row r="121" spans="5:21">
      <c r="E121">
        <f t="shared" si="14"/>
        <v>1.4813641332808775E-5</v>
      </c>
      <c r="F121" s="13">
        <v>116</v>
      </c>
      <c r="G121" s="8"/>
      <c r="L121" s="16">
        <f t="shared" si="15"/>
        <v>-6.412641751025837E-8</v>
      </c>
      <c r="M121" s="15">
        <f t="shared" si="16"/>
        <v>1</v>
      </c>
      <c r="N121" s="15">
        <f t="shared" si="17"/>
        <v>1.1992230951630192</v>
      </c>
      <c r="O121" s="15">
        <f>SUM($N$6:N121)</f>
        <v>139.11006542138944</v>
      </c>
      <c r="P121">
        <f t="shared" si="18"/>
        <v>7923.5047515204478</v>
      </c>
      <c r="Q121" s="12"/>
      <c r="R121" s="12"/>
      <c r="S121" s="13"/>
      <c r="T121" s="13"/>
      <c r="U121" s="13"/>
    </row>
    <row r="122" spans="5:21">
      <c r="E122">
        <f t="shared" si="14"/>
        <v>1.4941897967724868E-5</v>
      </c>
      <c r="F122" s="13">
        <v>117</v>
      </c>
      <c r="G122" s="8"/>
      <c r="L122" s="16">
        <f t="shared" si="15"/>
        <v>-6.4126401060493968E-8</v>
      </c>
      <c r="M122" s="15">
        <f t="shared" si="16"/>
        <v>1</v>
      </c>
      <c r="N122" s="15">
        <f t="shared" si="17"/>
        <v>1.1992230672196444</v>
      </c>
      <c r="O122" s="15">
        <f>SUM($N$6:N122)</f>
        <v>140.30928848860907</v>
      </c>
      <c r="P122">
        <f t="shared" si="18"/>
        <v>7991.8107338551144</v>
      </c>
      <c r="Q122" s="12"/>
      <c r="R122" s="12"/>
      <c r="S122" s="13"/>
      <c r="T122" s="13"/>
      <c r="U122" s="13"/>
    </row>
    <row r="123" spans="5:21">
      <c r="E123">
        <f t="shared" si="14"/>
        <v>1.5070154602640961E-5</v>
      </c>
      <c r="F123" s="13">
        <v>118</v>
      </c>
      <c r="G123" s="8"/>
      <c r="L123" s="16">
        <f t="shared" si="15"/>
        <v>-6.4126384610729566E-8</v>
      </c>
      <c r="M123" s="15">
        <f t="shared" si="16"/>
        <v>1</v>
      </c>
      <c r="N123" s="15">
        <f t="shared" si="17"/>
        <v>1.1992230392762704</v>
      </c>
      <c r="O123" s="15">
        <f>SUM($N$6:N123)</f>
        <v>141.50851152788533</v>
      </c>
      <c r="P123">
        <f t="shared" si="18"/>
        <v>8060.1167145981672</v>
      </c>
      <c r="Q123" s="12"/>
      <c r="R123" s="12"/>
      <c r="U123" s="11"/>
    </row>
    <row r="124" spans="5:21">
      <c r="E124">
        <f t="shared" si="14"/>
        <v>1.5198411237557055E-5</v>
      </c>
      <c r="F124" s="13">
        <v>119</v>
      </c>
      <c r="G124" s="8"/>
      <c r="L124" s="16">
        <f t="shared" si="15"/>
        <v>-6.4126368160965178E-8</v>
      </c>
      <c r="M124" s="15">
        <f t="shared" si="16"/>
        <v>1</v>
      </c>
      <c r="N124" s="15">
        <f t="shared" si="17"/>
        <v>1.1992230113328968</v>
      </c>
      <c r="O124" s="15">
        <f>SUM($N$6:N124)</f>
        <v>142.70773453921822</v>
      </c>
      <c r="P124">
        <f t="shared" si="18"/>
        <v>8128.4226937496069</v>
      </c>
      <c r="Q124" s="12"/>
      <c r="R124" s="12"/>
    </row>
    <row r="125" spans="5:21">
      <c r="E125">
        <f t="shared" si="14"/>
        <v>1.5326667872473148E-5</v>
      </c>
      <c r="F125" s="13">
        <v>120</v>
      </c>
      <c r="G125" s="8"/>
      <c r="L125" s="16">
        <f t="shared" si="15"/>
        <v>-6.4126351711200776E-8</v>
      </c>
      <c r="M125" s="15">
        <f t="shared" si="16"/>
        <v>1</v>
      </c>
      <c r="N125" s="15">
        <f t="shared" si="17"/>
        <v>1.199222983389524</v>
      </c>
      <c r="O125" s="15">
        <f>SUM($N$6:N125)</f>
        <v>143.90695752260774</v>
      </c>
      <c r="P125">
        <f t="shared" si="18"/>
        <v>8196.7286713094327</v>
      </c>
      <c r="Q125" s="12"/>
      <c r="R125" s="12"/>
      <c r="S125" s="13"/>
      <c r="T125" s="13"/>
      <c r="U125" s="13"/>
    </row>
    <row r="126" spans="5:21">
      <c r="E126">
        <f t="shared" si="14"/>
        <v>1.5454924507389241E-5</v>
      </c>
      <c r="F126" s="13">
        <v>121</v>
      </c>
      <c r="G126" s="8"/>
      <c r="L126" s="16">
        <f t="shared" si="15"/>
        <v>-6.4126335261436374E-8</v>
      </c>
      <c r="M126" s="15">
        <f t="shared" si="16"/>
        <v>1</v>
      </c>
      <c r="N126" s="15">
        <f t="shared" si="17"/>
        <v>1.1992229554461518</v>
      </c>
      <c r="O126" s="15">
        <f>SUM($N$6:N126)</f>
        <v>145.10618047805389</v>
      </c>
      <c r="P126">
        <f t="shared" si="18"/>
        <v>8265.0346472776455</v>
      </c>
      <c r="Q126" s="12"/>
      <c r="R126" s="12"/>
      <c r="S126" s="13"/>
      <c r="T126" s="13"/>
      <c r="U126" s="13"/>
    </row>
    <row r="127" spans="5:21">
      <c r="E127">
        <f t="shared" si="14"/>
        <v>1.5583181142305335E-5</v>
      </c>
      <c r="F127" s="13">
        <v>122</v>
      </c>
      <c r="G127" s="8"/>
      <c r="L127" s="16">
        <f t="shared" si="15"/>
        <v>-6.4126318811671972E-8</v>
      </c>
      <c r="M127" s="15">
        <f t="shared" si="16"/>
        <v>1</v>
      </c>
      <c r="N127" s="15">
        <f t="shared" si="17"/>
        <v>1.1992229275027804</v>
      </c>
      <c r="O127" s="15">
        <f>SUM($N$6:N127)</f>
        <v>146.30540340555666</v>
      </c>
      <c r="P127">
        <f t="shared" si="18"/>
        <v>8333.3406216542444</v>
      </c>
      <c r="Q127" s="12"/>
      <c r="R127" s="12"/>
      <c r="U127" s="11"/>
    </row>
    <row r="128" spans="5:21">
      <c r="E128">
        <f t="shared" si="14"/>
        <v>1.5711437777221428E-5</v>
      </c>
      <c r="F128" s="13">
        <v>123</v>
      </c>
      <c r="G128" s="8"/>
      <c r="L128" s="16">
        <f t="shared" si="15"/>
        <v>-6.412630236190757E-8</v>
      </c>
      <c r="M128" s="15">
        <f t="shared" si="16"/>
        <v>1</v>
      </c>
      <c r="N128" s="15">
        <f t="shared" si="17"/>
        <v>1.1992228995594092</v>
      </c>
      <c r="O128" s="15">
        <f>SUM($N$6:N128)</f>
        <v>147.50462630511606</v>
      </c>
      <c r="P128">
        <f t="shared" si="18"/>
        <v>8401.6465944392312</v>
      </c>
      <c r="Q128" s="12"/>
      <c r="R128" s="12"/>
    </row>
    <row r="129" spans="5:21">
      <c r="E129">
        <f t="shared" si="14"/>
        <v>1.5839694412137522E-5</v>
      </c>
      <c r="F129" s="13">
        <v>124</v>
      </c>
      <c r="G129" s="8"/>
      <c r="L129" s="16">
        <f t="shared" si="15"/>
        <v>-6.4126285912143168E-8</v>
      </c>
      <c r="M129" s="15">
        <f t="shared" si="16"/>
        <v>1</v>
      </c>
      <c r="N129" s="15">
        <f t="shared" si="17"/>
        <v>1.1992228716160389</v>
      </c>
      <c r="O129" s="15">
        <f>SUM($N$6:N129)</f>
        <v>148.70384917673209</v>
      </c>
      <c r="P129">
        <f t="shared" si="18"/>
        <v>8469.9525656326041</v>
      </c>
      <c r="Q129" s="12"/>
      <c r="R129" s="12"/>
      <c r="S129" s="13"/>
      <c r="T129" s="13"/>
      <c r="U129" s="13"/>
    </row>
    <row r="130" spans="5:21">
      <c r="E130">
        <f t="shared" si="14"/>
        <v>1.5967951047053615E-5</v>
      </c>
      <c r="F130" s="13">
        <v>125</v>
      </c>
      <c r="G130" s="8"/>
      <c r="L130" s="16">
        <f t="shared" si="15"/>
        <v>-6.4126269462378766E-8</v>
      </c>
      <c r="M130" s="15">
        <f t="shared" si="16"/>
        <v>1</v>
      </c>
      <c r="N130" s="15">
        <f t="shared" si="17"/>
        <v>1.1992228436726695</v>
      </c>
      <c r="O130" s="15">
        <f>SUM($N$6:N130)</f>
        <v>149.90307202040475</v>
      </c>
      <c r="P130">
        <f t="shared" si="18"/>
        <v>8538.2585352343631</v>
      </c>
      <c r="Q130" s="12"/>
      <c r="R130" s="12"/>
      <c r="S130" s="13"/>
      <c r="T130" s="13"/>
      <c r="U130" s="13"/>
    </row>
    <row r="131" spans="5:21">
      <c r="E131">
        <f t="shared" si="14"/>
        <v>1.6096207681969708E-5</v>
      </c>
      <c r="F131" s="13">
        <v>126</v>
      </c>
      <c r="G131" s="8"/>
      <c r="L131" s="16">
        <f t="shared" si="15"/>
        <v>-6.4126253012614365E-8</v>
      </c>
      <c r="M131" s="15">
        <f t="shared" si="16"/>
        <v>1</v>
      </c>
      <c r="N131" s="15">
        <f t="shared" si="17"/>
        <v>1.1992228157293003</v>
      </c>
      <c r="O131" s="15">
        <f>SUM($N$6:N131)</f>
        <v>151.10229483613406</v>
      </c>
      <c r="P131">
        <f t="shared" si="18"/>
        <v>8606.56450324451</v>
      </c>
      <c r="Q131" s="12"/>
      <c r="R131" s="12"/>
      <c r="U131" s="11"/>
    </row>
    <row r="132" spans="5:21">
      <c r="E132">
        <f t="shared" si="14"/>
        <v>1.6224464316885802E-5</v>
      </c>
      <c r="F132" s="13">
        <v>127</v>
      </c>
      <c r="G132" s="8"/>
      <c r="L132" s="16">
        <f t="shared" si="15"/>
        <v>-6.4126236562849976E-8</v>
      </c>
      <c r="M132" s="15">
        <f t="shared" si="16"/>
        <v>1</v>
      </c>
      <c r="N132" s="15">
        <f t="shared" si="17"/>
        <v>1.1992227877859321</v>
      </c>
      <c r="O132" s="15">
        <f>SUM($N$6:N132)</f>
        <v>152.30151762392001</v>
      </c>
      <c r="P132">
        <f t="shared" si="18"/>
        <v>8674.8704696630448</v>
      </c>
      <c r="Q132" s="12"/>
      <c r="R132" s="12"/>
    </row>
    <row r="133" spans="5:21">
      <c r="E133">
        <f t="shared" si="14"/>
        <v>1.6352720951801895E-5</v>
      </c>
      <c r="F133" s="13">
        <v>128</v>
      </c>
      <c r="G133" s="8"/>
      <c r="L133" s="16">
        <f t="shared" si="15"/>
        <v>-6.4126220113085574E-8</v>
      </c>
      <c r="M133" s="15">
        <f t="shared" si="16"/>
        <v>1</v>
      </c>
      <c r="N133" s="15">
        <f t="shared" si="17"/>
        <v>1.1992227598425649</v>
      </c>
      <c r="O133" s="15">
        <f>SUM($N$6:N133)</f>
        <v>153.50074038376258</v>
      </c>
      <c r="P133">
        <f t="shared" si="18"/>
        <v>8743.1764344899657</v>
      </c>
      <c r="Q133" s="12"/>
      <c r="R133" s="12"/>
      <c r="S133" s="13"/>
      <c r="T133" s="13"/>
      <c r="U133" s="13"/>
    </row>
    <row r="134" spans="5:21">
      <c r="E134">
        <f t="shared" si="14"/>
        <v>1.6480977586717988E-5</v>
      </c>
      <c r="F134" s="13">
        <v>129</v>
      </c>
      <c r="G134" s="8"/>
      <c r="L134" s="16">
        <f t="shared" si="15"/>
        <v>-6.4126203663321172E-8</v>
      </c>
      <c r="M134" s="15">
        <f t="shared" si="16"/>
        <v>1</v>
      </c>
      <c r="N134" s="15">
        <f t="shared" si="17"/>
        <v>1.1992227318991975</v>
      </c>
      <c r="O134" s="15">
        <f>SUM($N$6:N134)</f>
        <v>154.69996311566177</v>
      </c>
      <c r="P134">
        <f t="shared" si="18"/>
        <v>8811.4823977252727</v>
      </c>
      <c r="Q134" s="12"/>
      <c r="R134" s="12"/>
      <c r="S134" s="13"/>
      <c r="T134" s="13"/>
      <c r="U134" s="13"/>
    </row>
    <row r="135" spans="5:21">
      <c r="E135">
        <f t="shared" si="14"/>
        <v>1.6609234221634082E-5</v>
      </c>
      <c r="F135" s="13">
        <v>130</v>
      </c>
      <c r="G135" s="8"/>
      <c r="L135" s="16">
        <f t="shared" si="15"/>
        <v>-6.412618721355677E-8</v>
      </c>
      <c r="M135" s="15">
        <f t="shared" si="16"/>
        <v>1</v>
      </c>
      <c r="N135" s="15">
        <f t="shared" si="17"/>
        <v>1.1992227039558314</v>
      </c>
      <c r="O135" s="15">
        <f>SUM($N$6:N135)</f>
        <v>155.8991858196176</v>
      </c>
      <c r="P135">
        <f t="shared" si="18"/>
        <v>8879.7883593689658</v>
      </c>
      <c r="Q135" s="12"/>
      <c r="R135" s="12"/>
      <c r="U135" s="11"/>
    </row>
    <row r="136" spans="5:21">
      <c r="E136">
        <f t="shared" si="14"/>
        <v>1.6737490856550175E-5</v>
      </c>
      <c r="F136" s="13">
        <v>131</v>
      </c>
      <c r="G136" s="8"/>
      <c r="L136" s="16">
        <f t="shared" si="15"/>
        <v>-6.4126170763792368E-8</v>
      </c>
      <c r="M136" s="15">
        <f t="shared" si="16"/>
        <v>1</v>
      </c>
      <c r="N136" s="15">
        <f t="shared" si="17"/>
        <v>1.1992226760124656</v>
      </c>
      <c r="O136" s="15">
        <f>SUM($N$6:N136)</f>
        <v>157.09840849563005</v>
      </c>
      <c r="P136">
        <f t="shared" si="18"/>
        <v>8948.0943194210467</v>
      </c>
      <c r="Q136" s="12"/>
      <c r="R136" s="12"/>
    </row>
    <row r="137" spans="5:21">
      <c r="E137">
        <f t="shared" si="14"/>
        <v>1.6865747491466269E-5</v>
      </c>
      <c r="F137" s="13">
        <v>132</v>
      </c>
      <c r="G137" s="8"/>
      <c r="L137" s="16">
        <f t="shared" si="15"/>
        <v>-6.4126154314027967E-8</v>
      </c>
      <c r="M137" s="15">
        <f t="shared" si="16"/>
        <v>1</v>
      </c>
      <c r="N137" s="15">
        <f t="shared" si="17"/>
        <v>1.1992226480691006</v>
      </c>
      <c r="O137" s="15">
        <f>SUM($N$6:N137)</f>
        <v>158.29763114369916</v>
      </c>
      <c r="P137">
        <f t="shared" si="18"/>
        <v>9016.4002778815156</v>
      </c>
      <c r="Q137" s="12"/>
      <c r="R137" s="12"/>
      <c r="S137" s="13"/>
      <c r="T137" s="13"/>
      <c r="U137" s="13"/>
    </row>
    <row r="138" spans="5:21">
      <c r="E138">
        <f t="shared" si="14"/>
        <v>1.6994004126382362E-5</v>
      </c>
      <c r="F138" s="13">
        <v>133</v>
      </c>
      <c r="G138" s="8"/>
      <c r="L138" s="16">
        <f t="shared" si="15"/>
        <v>-6.4126137864263578E-8</v>
      </c>
      <c r="M138" s="15">
        <f t="shared" si="16"/>
        <v>1</v>
      </c>
      <c r="N138" s="15">
        <f t="shared" si="17"/>
        <v>1.1992226201257361</v>
      </c>
      <c r="O138" s="15">
        <f>SUM($N$6:N138)</f>
        <v>159.4968537638249</v>
      </c>
      <c r="P138">
        <f t="shared" si="18"/>
        <v>9084.7062347503706</v>
      </c>
      <c r="Q138" s="12"/>
      <c r="R138" s="12"/>
      <c r="S138" s="13"/>
      <c r="T138" s="13"/>
      <c r="U138" s="13"/>
    </row>
    <row r="139" spans="5:21">
      <c r="E139">
        <f t="shared" si="14"/>
        <v>1.7122260761298455E-5</v>
      </c>
      <c r="F139" s="13">
        <v>134</v>
      </c>
      <c r="G139" s="8"/>
      <c r="L139" s="16">
        <f t="shared" si="15"/>
        <v>-6.4126121414499176E-8</v>
      </c>
      <c r="M139" s="15">
        <f t="shared" si="16"/>
        <v>1</v>
      </c>
      <c r="N139" s="15">
        <f t="shared" si="17"/>
        <v>1.1992225921823725</v>
      </c>
      <c r="O139" s="15">
        <f>SUM($N$6:N139)</f>
        <v>160.69607635600727</v>
      </c>
      <c r="P139">
        <f t="shared" si="18"/>
        <v>9153.0121900276135</v>
      </c>
      <c r="Q139" s="12"/>
      <c r="R139" s="12"/>
      <c r="U139" s="11"/>
    </row>
    <row r="140" spans="5:21">
      <c r="E140">
        <f t="shared" si="14"/>
        <v>1.7250517396214549E-5</v>
      </c>
      <c r="F140" s="13">
        <v>135</v>
      </c>
      <c r="G140" s="8"/>
      <c r="L140" s="16">
        <f t="shared" si="15"/>
        <v>-6.4126104964734761E-8</v>
      </c>
      <c r="M140" s="15">
        <f t="shared" si="16"/>
        <v>1</v>
      </c>
      <c r="N140" s="15">
        <f t="shared" si="17"/>
        <v>1.1992225642390095</v>
      </c>
      <c r="O140" s="15">
        <f>SUM($N$6:N140)</f>
        <v>161.89529892024629</v>
      </c>
      <c r="P140">
        <f t="shared" si="18"/>
        <v>9221.3181437132444</v>
      </c>
      <c r="Q140" s="12"/>
      <c r="R140" s="12"/>
    </row>
    <row r="141" spans="5:21">
      <c r="E141">
        <f t="shared" si="14"/>
        <v>1.7378774031130642E-5</v>
      </c>
      <c r="F141" s="13">
        <v>136</v>
      </c>
      <c r="G141" s="8"/>
      <c r="L141" s="16">
        <f t="shared" si="15"/>
        <v>-6.4126088514970372E-8</v>
      </c>
      <c r="M141" s="15">
        <f t="shared" si="16"/>
        <v>1</v>
      </c>
      <c r="N141" s="15">
        <f t="shared" si="17"/>
        <v>1.199222536295647</v>
      </c>
      <c r="O141" s="15">
        <f>SUM($N$6:N141)</f>
        <v>163.09452145654194</v>
      </c>
      <c r="P141">
        <f t="shared" si="18"/>
        <v>9289.6240958072613</v>
      </c>
      <c r="Q141" s="12"/>
      <c r="R141" s="12"/>
      <c r="S141" s="13"/>
      <c r="T141" s="13"/>
      <c r="U141" s="13"/>
    </row>
    <row r="142" spans="5:21">
      <c r="E142">
        <f t="shared" si="14"/>
        <v>1.7507030666046735E-5</v>
      </c>
      <c r="F142" s="13">
        <v>137</v>
      </c>
      <c r="G142" s="8"/>
      <c r="L142" s="16">
        <f t="shared" si="15"/>
        <v>-6.412607206520597E-8</v>
      </c>
      <c r="M142" s="15">
        <f t="shared" si="16"/>
        <v>1</v>
      </c>
      <c r="N142" s="15">
        <f t="shared" si="17"/>
        <v>1.1992225083522854</v>
      </c>
      <c r="O142" s="15">
        <f>SUM($N$6:N142)</f>
        <v>164.29374396489422</v>
      </c>
      <c r="P142">
        <f t="shared" si="18"/>
        <v>9357.9300463096642</v>
      </c>
      <c r="Q142" s="12"/>
      <c r="R142" s="12"/>
      <c r="S142" s="13"/>
      <c r="T142" s="13"/>
      <c r="U142" s="13"/>
    </row>
    <row r="143" spans="5:21">
      <c r="E143">
        <f t="shared" si="14"/>
        <v>1.7635287300962829E-5</v>
      </c>
      <c r="F143" s="13">
        <v>138</v>
      </c>
      <c r="G143" s="8"/>
      <c r="L143" s="16">
        <f t="shared" si="15"/>
        <v>-6.4126055615441569E-8</v>
      </c>
      <c r="M143" s="15">
        <f t="shared" si="16"/>
        <v>1</v>
      </c>
      <c r="N143" s="15">
        <f t="shared" si="17"/>
        <v>1.1992224804089242</v>
      </c>
      <c r="O143" s="15">
        <f>SUM($N$6:N143)</f>
        <v>165.49296644530315</v>
      </c>
      <c r="P143">
        <f t="shared" si="18"/>
        <v>9426.2359952204552</v>
      </c>
      <c r="Q143" s="12"/>
      <c r="R143" s="12"/>
      <c r="U143" s="11"/>
    </row>
    <row r="144" spans="5:21">
      <c r="E144">
        <f t="shared" si="14"/>
        <v>1.7763543935878922E-5</v>
      </c>
      <c r="F144" s="13">
        <v>139</v>
      </c>
      <c r="G144" s="8"/>
      <c r="L144" s="16">
        <f t="shared" si="15"/>
        <v>-6.4126039165677167E-8</v>
      </c>
      <c r="M144" s="15">
        <f t="shared" si="16"/>
        <v>1</v>
      </c>
      <c r="N144" s="15">
        <f t="shared" si="17"/>
        <v>1.1992224524655635</v>
      </c>
      <c r="O144" s="15">
        <f>SUM($N$6:N144)</f>
        <v>166.69218889776872</v>
      </c>
      <c r="P144">
        <f t="shared" si="18"/>
        <v>9494.541942539634</v>
      </c>
      <c r="Q144" s="12"/>
      <c r="R144" s="12"/>
    </row>
    <row r="145" spans="5:21">
      <c r="E145">
        <f t="shared" si="14"/>
        <v>1.7891800570795015E-5</v>
      </c>
      <c r="F145" s="13">
        <v>140</v>
      </c>
      <c r="G145" s="8"/>
      <c r="L145" s="16">
        <f t="shared" si="15"/>
        <v>-6.4126022715912778E-8</v>
      </c>
      <c r="M145" s="15">
        <f t="shared" si="16"/>
        <v>1</v>
      </c>
      <c r="N145" s="15">
        <f t="shared" si="17"/>
        <v>1.1992224245222038</v>
      </c>
      <c r="O145" s="15">
        <f>SUM($N$6:N145)</f>
        <v>167.89141132229091</v>
      </c>
      <c r="P145">
        <f t="shared" si="18"/>
        <v>9562.8478882671989</v>
      </c>
      <c r="Q145" s="12"/>
      <c r="R145" s="12"/>
      <c r="S145" s="13"/>
      <c r="T145" s="13"/>
      <c r="U145" s="13"/>
    </row>
    <row r="146" spans="5:21">
      <c r="E146">
        <f t="shared" ref="E146:E150" si="19">2*$B$12/$I$6+E145</f>
        <v>1.8020057205711109E-5</v>
      </c>
      <c r="F146" s="13">
        <v>141</v>
      </c>
      <c r="G146" s="8"/>
      <c r="L146" s="16">
        <f t="shared" ref="L146:L150" si="20">(2*E146-1)*$B$12/$I$6</f>
        <v>-6.4126006266148376E-8</v>
      </c>
      <c r="M146" s="15">
        <f t="shared" ref="M146:M150" si="21">IF(E146&lt;L146,0,1)</f>
        <v>1</v>
      </c>
      <c r="N146" s="15">
        <f t="shared" ref="N146:N150" si="22">$J$6^(E146-1)*$K$6^(E146-1)*M146</f>
        <v>1.1992223965788447</v>
      </c>
      <c r="O146" s="15">
        <f>SUM($N$6:N146)</f>
        <v>169.09063371886975</v>
      </c>
      <c r="P146">
        <f t="shared" ref="P146:P150" si="23">($B$17*(1+$K$6)/($H$6+$B$24))*O146</f>
        <v>9631.1538324031517</v>
      </c>
      <c r="Q146" s="12"/>
      <c r="R146" s="12"/>
      <c r="S146" s="13"/>
      <c r="T146" s="13"/>
      <c r="U146" s="13"/>
    </row>
    <row r="147" spans="5:21">
      <c r="E147">
        <f t="shared" si="19"/>
        <v>1.8148313840627202E-5</v>
      </c>
      <c r="F147" s="13">
        <v>142</v>
      </c>
      <c r="G147" s="8"/>
      <c r="L147" s="16">
        <f t="shared" si="20"/>
        <v>-6.4125989816383974E-8</v>
      </c>
      <c r="M147" s="15">
        <f t="shared" si="21"/>
        <v>1</v>
      </c>
      <c r="N147" s="15">
        <f t="shared" si="22"/>
        <v>1.1992223686354861</v>
      </c>
      <c r="O147" s="15">
        <f>SUM($N$6:N147)</f>
        <v>170.28985608750523</v>
      </c>
      <c r="P147">
        <f t="shared" si="23"/>
        <v>9699.4597749474924</v>
      </c>
      <c r="Q147" s="12"/>
      <c r="R147" s="12"/>
      <c r="U147" s="11"/>
    </row>
    <row r="148" spans="5:21">
      <c r="E148">
        <f t="shared" si="19"/>
        <v>1.8276570475543296E-5</v>
      </c>
      <c r="F148" s="13">
        <v>143</v>
      </c>
      <c r="G148" s="8"/>
      <c r="L148" s="16">
        <f t="shared" si="20"/>
        <v>-6.4125973366619572E-8</v>
      </c>
      <c r="M148" s="15">
        <f t="shared" si="21"/>
        <v>1</v>
      </c>
      <c r="N148" s="15">
        <f t="shared" si="22"/>
        <v>1.1992223406921283</v>
      </c>
      <c r="O148" s="15">
        <f>SUM($N$6:N148)</f>
        <v>171.48907842819736</v>
      </c>
      <c r="P148">
        <f t="shared" si="23"/>
        <v>9767.765715900221</v>
      </c>
      <c r="Q148" s="12"/>
      <c r="R148" s="12"/>
    </row>
    <row r="149" spans="5:21">
      <c r="E149">
        <f t="shared" si="19"/>
        <v>1.8404827110459389E-5</v>
      </c>
      <c r="F149" s="13">
        <v>144</v>
      </c>
      <c r="G149" s="8"/>
      <c r="L149" s="16">
        <f t="shared" si="20"/>
        <v>-6.4125956916855171E-8</v>
      </c>
      <c r="M149" s="15">
        <f t="shared" si="21"/>
        <v>1</v>
      </c>
      <c r="N149" s="15">
        <f t="shared" si="22"/>
        <v>1.1992223127487709</v>
      </c>
      <c r="O149" s="15">
        <f>SUM($N$6:N149)</f>
        <v>172.68830074094612</v>
      </c>
      <c r="P149">
        <f t="shared" si="23"/>
        <v>9836.0716552613358</v>
      </c>
      <c r="Q149" s="12"/>
      <c r="R149" s="12"/>
      <c r="S149" s="13"/>
      <c r="T149" s="13"/>
      <c r="U149" s="13"/>
    </row>
    <row r="150" spans="5:21">
      <c r="E150">
        <f t="shared" si="19"/>
        <v>1.8533083745375482E-5</v>
      </c>
      <c r="F150" s="13">
        <v>145</v>
      </c>
      <c r="G150" s="8"/>
      <c r="L150" s="16">
        <f t="shared" si="20"/>
        <v>-6.4125940467090769E-8</v>
      </c>
      <c r="M150" s="15">
        <f t="shared" si="21"/>
        <v>1</v>
      </c>
      <c r="N150" s="15">
        <f t="shared" si="22"/>
        <v>1.1992222848054144</v>
      </c>
      <c r="O150" s="15">
        <f>SUM($N$6:N150)</f>
        <v>173.88752302575153</v>
      </c>
      <c r="P150">
        <f t="shared" si="23"/>
        <v>9904.3775930308384</v>
      </c>
      <c r="Q150" s="12"/>
      <c r="R150" s="12"/>
      <c r="S150" s="13"/>
      <c r="T150" s="13"/>
      <c r="U150" s="13"/>
    </row>
    <row r="151" spans="5:21">
      <c r="F151" s="13"/>
      <c r="G151" s="8"/>
      <c r="L151" s="16"/>
      <c r="M151" s="15"/>
      <c r="N151" s="15"/>
      <c r="O151" s="15"/>
      <c r="P151" s="14"/>
      <c r="Q151" s="12"/>
      <c r="R151" s="12"/>
      <c r="U151" s="11"/>
    </row>
    <row r="152" spans="5:21">
      <c r="F152" s="13"/>
      <c r="G152" s="8"/>
      <c r="L152" s="16"/>
      <c r="M152" s="15"/>
      <c r="N152" s="15"/>
      <c r="O152" s="15"/>
      <c r="P152" s="14"/>
      <c r="Q152" s="12"/>
      <c r="R152" s="12"/>
    </row>
    <row r="153" spans="5:21">
      <c r="F153" s="13"/>
      <c r="G153" s="8"/>
      <c r="L153" s="16"/>
      <c r="M153" s="15"/>
      <c r="N153" s="15"/>
      <c r="O153" s="15"/>
      <c r="P153" s="14"/>
      <c r="Q153" s="12"/>
      <c r="R153" s="12"/>
      <c r="S153" s="13"/>
      <c r="T153" s="13"/>
      <c r="U153" s="13"/>
    </row>
    <row r="154" spans="5:21">
      <c r="F154" s="13"/>
      <c r="G154" s="8"/>
      <c r="L154" s="16"/>
      <c r="M154" s="15"/>
      <c r="N154" s="15"/>
      <c r="O154" s="15"/>
      <c r="P154" s="14"/>
      <c r="Q154" s="12"/>
      <c r="R154" s="12"/>
      <c r="S154" s="13"/>
      <c r="T154" s="13"/>
      <c r="U154" s="13"/>
    </row>
    <row r="155" spans="5:21">
      <c r="F155" s="13"/>
      <c r="G155" s="8"/>
      <c r="L155" s="16"/>
      <c r="M155" s="15"/>
      <c r="N155" s="15"/>
      <c r="O155" s="15"/>
      <c r="P155" s="14"/>
      <c r="Q155" s="12"/>
      <c r="R155" s="12"/>
      <c r="U155" s="11"/>
    </row>
    <row r="156" spans="5:21">
      <c r="F156" s="13"/>
      <c r="G156" s="8"/>
      <c r="L156" s="16"/>
      <c r="M156" s="15"/>
      <c r="N156" s="15"/>
      <c r="O156" s="15"/>
      <c r="P156" s="14"/>
      <c r="Q156" s="12"/>
      <c r="R156" s="12"/>
    </row>
    <row r="157" spans="5:21">
      <c r="F157" s="13"/>
      <c r="G157" s="8"/>
      <c r="L157" s="16"/>
      <c r="M157" s="15"/>
      <c r="N157" s="15"/>
      <c r="O157" s="15"/>
      <c r="P157" s="14"/>
      <c r="Q157" s="12"/>
      <c r="R157" s="12"/>
      <c r="S157" s="13"/>
      <c r="T157" s="13"/>
      <c r="U157" s="13"/>
    </row>
    <row r="158" spans="5:21">
      <c r="F158" s="13"/>
      <c r="G158" s="8"/>
      <c r="L158" s="16"/>
      <c r="M158" s="15"/>
      <c r="N158" s="15"/>
      <c r="O158" s="15"/>
      <c r="P158" s="14"/>
      <c r="Q158" s="12"/>
      <c r="R158" s="12"/>
      <c r="S158" s="13"/>
      <c r="T158" s="13"/>
      <c r="U158" s="13"/>
    </row>
    <row r="159" spans="5:21">
      <c r="F159" s="13"/>
      <c r="G159" s="8"/>
      <c r="L159" s="16"/>
      <c r="M159" s="15"/>
      <c r="N159" s="15"/>
      <c r="O159" s="15"/>
      <c r="P159" s="14"/>
      <c r="Q159" s="12"/>
      <c r="R159" s="12"/>
      <c r="U159" s="11"/>
    </row>
    <row r="160" spans="5:21">
      <c r="F160" s="13"/>
      <c r="G160" s="8"/>
      <c r="L160" s="16"/>
      <c r="M160" s="15"/>
      <c r="N160" s="15"/>
      <c r="O160" s="15"/>
      <c r="P160" s="14"/>
      <c r="Q160" s="12"/>
      <c r="R160" s="12"/>
    </row>
    <row r="161" spans="6:21">
      <c r="F161" s="13"/>
      <c r="G161" s="8"/>
      <c r="L161" s="16"/>
      <c r="M161" s="15"/>
      <c r="N161" s="15"/>
      <c r="O161" s="15"/>
      <c r="P161" s="14"/>
      <c r="Q161" s="12"/>
      <c r="R161" s="12"/>
      <c r="S161" s="13"/>
      <c r="T161" s="13"/>
      <c r="U161" s="13"/>
    </row>
    <row r="162" spans="6:21">
      <c r="F162" s="13"/>
      <c r="G162" s="8"/>
      <c r="L162" s="16"/>
      <c r="M162" s="15"/>
      <c r="N162" s="15"/>
      <c r="O162" s="15"/>
      <c r="P162" s="14"/>
      <c r="Q162" s="12"/>
      <c r="R162" s="12"/>
      <c r="S162" s="13"/>
      <c r="T162" s="13"/>
      <c r="U162" s="13"/>
    </row>
    <row r="163" spans="6:21">
      <c r="F163" s="13"/>
      <c r="G163" s="8"/>
      <c r="L163" s="16"/>
      <c r="M163" s="15"/>
      <c r="N163" s="15"/>
      <c r="O163" s="15"/>
      <c r="P163" s="14"/>
      <c r="Q163" s="12"/>
      <c r="R163" s="12"/>
      <c r="U163" s="11"/>
    </row>
    <row r="164" spans="6:21">
      <c r="F164" s="13"/>
      <c r="G164" s="8"/>
      <c r="L164" s="16"/>
      <c r="M164" s="15"/>
      <c r="N164" s="15"/>
      <c r="O164" s="15"/>
      <c r="P164" s="14"/>
      <c r="Q164" s="12"/>
      <c r="R164" s="12"/>
    </row>
    <row r="165" spans="6:21">
      <c r="F165" s="13"/>
      <c r="G165" s="8"/>
      <c r="L165" s="16"/>
      <c r="M165" s="15"/>
      <c r="N165" s="15"/>
      <c r="O165" s="15"/>
      <c r="P165" s="14"/>
      <c r="Q165" s="12"/>
      <c r="R165" s="12"/>
      <c r="S165" s="13"/>
      <c r="T165" s="13"/>
      <c r="U165" s="13"/>
    </row>
    <row r="166" spans="6:21">
      <c r="F166" s="13"/>
      <c r="G166" s="8"/>
      <c r="L166" s="16"/>
      <c r="M166" s="15"/>
      <c r="N166" s="15"/>
      <c r="O166" s="15"/>
      <c r="P166" s="14"/>
      <c r="Q166" s="12"/>
      <c r="R166" s="12"/>
      <c r="S166" s="13"/>
      <c r="T166" s="13"/>
      <c r="U166" s="13"/>
    </row>
    <row r="167" spans="6:21">
      <c r="F167" s="13"/>
      <c r="G167" s="8"/>
      <c r="L167" s="16"/>
      <c r="M167" s="15"/>
      <c r="N167" s="15"/>
      <c r="O167" s="15"/>
      <c r="P167" s="14"/>
      <c r="Q167" s="12"/>
      <c r="R167" s="12"/>
      <c r="U167" s="11"/>
    </row>
    <row r="168" spans="6:21">
      <c r="F168" s="13"/>
      <c r="G168" s="8"/>
      <c r="L168" s="16"/>
      <c r="M168" s="15"/>
      <c r="N168" s="15"/>
      <c r="O168" s="15"/>
      <c r="P168" s="14"/>
      <c r="Q168" s="12"/>
      <c r="R168" s="12"/>
    </row>
    <row r="169" spans="6:21">
      <c r="F169" s="13"/>
      <c r="G169" s="8"/>
      <c r="L169" s="16"/>
      <c r="M169" s="15"/>
      <c r="N169" s="15"/>
      <c r="O169" s="15"/>
      <c r="P169" s="14"/>
      <c r="Q169" s="12"/>
      <c r="R169" s="12"/>
      <c r="S169" s="13"/>
      <c r="T169" s="13"/>
      <c r="U169" s="13"/>
    </row>
    <row r="170" spans="6:21">
      <c r="F170" s="13"/>
      <c r="G170" s="8"/>
      <c r="L170" s="16"/>
      <c r="M170" s="15"/>
      <c r="N170" s="15"/>
      <c r="O170" s="15"/>
      <c r="P170" s="14"/>
      <c r="Q170" s="12"/>
      <c r="R170" s="12"/>
      <c r="S170" s="13"/>
      <c r="T170" s="13"/>
      <c r="U170" s="13"/>
    </row>
    <row r="171" spans="6:21">
      <c r="F171" s="13"/>
      <c r="G171" s="8"/>
      <c r="L171" s="16"/>
      <c r="M171" s="15"/>
      <c r="N171" s="15"/>
      <c r="O171" s="15"/>
      <c r="P171" s="14"/>
      <c r="Q171" s="12"/>
      <c r="R171" s="12"/>
      <c r="U171" s="11"/>
    </row>
    <row r="172" spans="6:21">
      <c r="F172" s="13"/>
      <c r="G172" s="8"/>
      <c r="L172" s="16"/>
      <c r="M172" s="15"/>
      <c r="N172" s="15"/>
      <c r="O172" s="15"/>
      <c r="P172" s="14"/>
      <c r="Q172" s="12"/>
      <c r="R172" s="12"/>
    </row>
    <row r="173" spans="6:21">
      <c r="F173" s="13"/>
      <c r="G173" s="8"/>
      <c r="L173" s="16"/>
      <c r="M173" s="15"/>
      <c r="N173" s="15"/>
      <c r="O173" s="15"/>
      <c r="P173" s="14"/>
      <c r="Q173" s="12"/>
      <c r="R173" s="12"/>
      <c r="S173" s="13"/>
      <c r="T173" s="13"/>
      <c r="U173" s="13"/>
    </row>
    <row r="174" spans="6:21">
      <c r="F174" s="13"/>
      <c r="G174" s="8"/>
      <c r="L174" s="16"/>
      <c r="M174" s="15"/>
      <c r="N174" s="15"/>
      <c r="O174" s="15"/>
      <c r="P174" s="14"/>
      <c r="Q174" s="12"/>
      <c r="R174" s="12"/>
      <c r="S174" s="13"/>
      <c r="T174" s="13"/>
      <c r="U174" s="13"/>
    </row>
    <row r="175" spans="6:21">
      <c r="F175" s="13"/>
      <c r="G175" s="8"/>
      <c r="L175" s="16"/>
      <c r="M175" s="15"/>
      <c r="N175" s="15"/>
      <c r="O175" s="15"/>
      <c r="P175" s="14"/>
      <c r="Q175" s="12"/>
      <c r="R175" s="12"/>
      <c r="U175" s="11"/>
    </row>
    <row r="176" spans="6:21">
      <c r="F176" s="13"/>
      <c r="G176" s="8"/>
      <c r="L176" s="16"/>
      <c r="M176" s="15"/>
      <c r="N176" s="15"/>
      <c r="O176" s="15"/>
      <c r="P176" s="14"/>
      <c r="Q176" s="12"/>
      <c r="R176" s="12"/>
    </row>
    <row r="177" spans="6:21">
      <c r="F177" s="13"/>
      <c r="G177" s="8"/>
      <c r="L177" s="16"/>
      <c r="M177" s="15"/>
      <c r="N177" s="15"/>
      <c r="O177" s="15"/>
      <c r="P177" s="14"/>
      <c r="Q177" s="12"/>
      <c r="R177" s="12"/>
      <c r="S177" s="13"/>
      <c r="T177" s="13"/>
      <c r="U177" s="13"/>
    </row>
    <row r="178" spans="6:21">
      <c r="F178" s="13"/>
      <c r="G178" s="8"/>
      <c r="L178" s="16"/>
      <c r="M178" s="15"/>
      <c r="N178" s="15"/>
      <c r="O178" s="15"/>
      <c r="P178" s="14"/>
      <c r="Q178" s="12"/>
      <c r="R178" s="12"/>
      <c r="S178" s="13"/>
      <c r="T178" s="13"/>
      <c r="U178" s="13"/>
    </row>
    <row r="179" spans="6:21">
      <c r="F179" s="13"/>
      <c r="G179" s="8"/>
      <c r="L179" s="16"/>
      <c r="M179" s="15"/>
      <c r="N179" s="15"/>
      <c r="O179" s="15"/>
      <c r="P179" s="14"/>
      <c r="Q179" s="12"/>
      <c r="R179" s="12"/>
      <c r="U179" s="11"/>
    </row>
    <row r="180" spans="6:21">
      <c r="F180" s="13"/>
      <c r="G180" s="8"/>
      <c r="L180" s="16"/>
      <c r="M180" s="15"/>
      <c r="N180" s="15"/>
      <c r="O180" s="15"/>
      <c r="P180" s="14"/>
      <c r="Q180" s="12"/>
      <c r="R180" s="12"/>
    </row>
    <row r="181" spans="6:21">
      <c r="F181" s="13"/>
      <c r="G181" s="8"/>
      <c r="L181" s="16"/>
      <c r="M181" s="15"/>
      <c r="N181" s="15"/>
      <c r="O181" s="15"/>
      <c r="P181" s="14"/>
      <c r="Q181" s="12"/>
      <c r="R181" s="12"/>
      <c r="S181" s="13"/>
      <c r="T181" s="13"/>
      <c r="U181" s="13"/>
    </row>
    <row r="182" spans="6:21">
      <c r="F182" s="13"/>
      <c r="G182" s="8"/>
      <c r="L182" s="16"/>
      <c r="M182" s="15"/>
      <c r="N182" s="15"/>
      <c r="O182" s="15"/>
      <c r="P182" s="14"/>
      <c r="Q182" s="12"/>
      <c r="R182" s="12"/>
      <c r="S182" s="13"/>
      <c r="T182" s="13"/>
      <c r="U182" s="13"/>
    </row>
    <row r="183" spans="6:21">
      <c r="F183" s="13"/>
      <c r="G183" s="8"/>
      <c r="L183" s="16"/>
      <c r="M183" s="15"/>
      <c r="N183" s="15"/>
      <c r="O183" s="15"/>
      <c r="P183" s="14"/>
      <c r="Q183" s="12"/>
      <c r="R183" s="12"/>
      <c r="U183" s="11"/>
    </row>
    <row r="184" spans="6:21">
      <c r="F184" s="13"/>
      <c r="G184" s="8"/>
      <c r="L184" s="16"/>
      <c r="M184" s="15"/>
      <c r="N184" s="15"/>
      <c r="O184" s="15"/>
      <c r="P184" s="14"/>
      <c r="Q184" s="12"/>
      <c r="R184" s="12"/>
    </row>
    <row r="185" spans="6:21">
      <c r="F185" s="13"/>
      <c r="G185" s="8"/>
      <c r="L185" s="16"/>
      <c r="M185" s="15"/>
      <c r="N185" s="15"/>
      <c r="O185" s="15"/>
      <c r="P185" s="14"/>
      <c r="Q185" s="12"/>
      <c r="R185" s="12"/>
      <c r="S185" s="13"/>
      <c r="T185" s="13"/>
      <c r="U185" s="13"/>
    </row>
    <row r="186" spans="6:21">
      <c r="F186" s="13"/>
      <c r="G186" s="8"/>
      <c r="L186" s="16"/>
      <c r="M186" s="15"/>
      <c r="N186" s="15"/>
      <c r="O186" s="15"/>
      <c r="P186" s="14"/>
      <c r="Q186" s="12"/>
      <c r="R186" s="12"/>
      <c r="S186" s="13"/>
      <c r="T186" s="13"/>
      <c r="U186" s="13"/>
    </row>
    <row r="187" spans="6:21">
      <c r="F187" s="13"/>
      <c r="G187" s="8"/>
      <c r="L187" s="16"/>
      <c r="M187" s="15"/>
      <c r="N187" s="15"/>
      <c r="O187" s="15"/>
      <c r="P187" s="14"/>
      <c r="Q187" s="12"/>
      <c r="R187" s="12"/>
      <c r="U187" s="11"/>
    </row>
    <row r="188" spans="6:21">
      <c r="F188" s="13"/>
      <c r="G188" s="8"/>
      <c r="L188" s="16"/>
      <c r="M188" s="15"/>
      <c r="N188" s="15"/>
      <c r="O188" s="15"/>
      <c r="P188" s="14"/>
      <c r="Q188" s="12"/>
      <c r="R188" s="12"/>
    </row>
    <row r="189" spans="6:21">
      <c r="F189" s="13"/>
      <c r="G189" s="8"/>
      <c r="L189" s="16"/>
      <c r="M189" s="15"/>
      <c r="N189" s="15"/>
      <c r="O189" s="15"/>
      <c r="P189" s="14"/>
      <c r="Q189" s="12"/>
      <c r="R189" s="12"/>
      <c r="S189" s="13"/>
      <c r="T189" s="13"/>
      <c r="U189" s="13"/>
    </row>
    <row r="190" spans="6:21">
      <c r="F190" s="13"/>
      <c r="G190" s="8"/>
      <c r="L190" s="16"/>
      <c r="M190" s="15"/>
      <c r="N190" s="15"/>
      <c r="O190" s="15"/>
      <c r="P190" s="14"/>
      <c r="Q190" s="12"/>
      <c r="R190" s="12"/>
      <c r="S190" s="13"/>
      <c r="T190" s="13"/>
      <c r="U190" s="13"/>
    </row>
    <row r="191" spans="6:21">
      <c r="F191" s="13"/>
      <c r="G191" s="8"/>
      <c r="L191" s="16"/>
      <c r="M191" s="15"/>
      <c r="N191" s="15"/>
      <c r="O191" s="15"/>
      <c r="P191" s="14"/>
      <c r="Q191" s="12"/>
      <c r="R191" s="12"/>
      <c r="U191" s="11"/>
    </row>
    <row r="192" spans="6:21">
      <c r="F192" s="13"/>
      <c r="G192" s="8"/>
      <c r="L192" s="16"/>
      <c r="M192" s="15"/>
      <c r="N192" s="15"/>
      <c r="O192" s="15"/>
      <c r="P192" s="14"/>
      <c r="Q192" s="12"/>
      <c r="R192" s="12"/>
      <c r="U192" s="11"/>
    </row>
    <row r="193" spans="6:21">
      <c r="F193" s="13"/>
      <c r="G193" s="8"/>
      <c r="L193" s="16"/>
      <c r="M193" s="15"/>
      <c r="N193" s="15"/>
      <c r="O193" s="15"/>
      <c r="P193" s="14"/>
      <c r="Q193" s="12"/>
      <c r="R193" s="12"/>
      <c r="U193" s="11"/>
    </row>
    <row r="194" spans="6:21">
      <c r="F194" s="13"/>
      <c r="G194" s="8"/>
      <c r="L194" s="16"/>
      <c r="M194" s="15"/>
      <c r="N194" s="15"/>
      <c r="O194" s="15"/>
      <c r="P194" s="14"/>
      <c r="Q194" s="12"/>
      <c r="R194" s="12"/>
      <c r="U194" s="11"/>
    </row>
    <row r="195" spans="6:21">
      <c r="F195" s="13"/>
      <c r="G195" s="8"/>
      <c r="L195" s="16"/>
      <c r="M195" s="15"/>
      <c r="N195" s="15"/>
      <c r="O195" s="15"/>
      <c r="P195" s="14"/>
      <c r="Q195" s="12"/>
      <c r="R195" s="12"/>
      <c r="U195" s="11"/>
    </row>
    <row r="196" spans="6:21">
      <c r="F196" s="13"/>
      <c r="G196" s="8"/>
      <c r="L196" s="16"/>
      <c r="M196" s="15"/>
      <c r="N196" s="15"/>
      <c r="O196" s="15"/>
      <c r="P196" s="14"/>
      <c r="Q196" s="12"/>
      <c r="R196" s="12"/>
      <c r="U196" s="11"/>
    </row>
    <row r="197" spans="6:21">
      <c r="F197" s="13"/>
      <c r="G197" s="8"/>
      <c r="L197" s="16"/>
      <c r="M197" s="15"/>
      <c r="N197" s="15"/>
      <c r="O197" s="15"/>
      <c r="P197" s="14"/>
      <c r="Q197" s="12"/>
      <c r="R197" s="12"/>
      <c r="U197" s="11"/>
    </row>
    <row r="198" spans="6:21">
      <c r="F198" s="13"/>
      <c r="G198" s="8"/>
      <c r="L198" s="16"/>
      <c r="M198" s="15"/>
      <c r="N198" s="15"/>
      <c r="O198" s="15"/>
      <c r="P198" s="14"/>
      <c r="Q198" s="12"/>
      <c r="R198" s="12"/>
      <c r="U198" s="11"/>
    </row>
    <row r="199" spans="6:21">
      <c r="F199" s="13"/>
      <c r="G199" s="8"/>
      <c r="L199" s="16"/>
      <c r="M199" s="15"/>
      <c r="N199" s="15"/>
      <c r="O199" s="15"/>
      <c r="P199" s="14"/>
      <c r="Q199" s="12"/>
      <c r="R199" s="12"/>
      <c r="U199" s="11"/>
    </row>
    <row r="200" spans="6:21">
      <c r="F200" s="13"/>
      <c r="G200" s="8"/>
      <c r="L200" s="16"/>
      <c r="M200" s="15"/>
      <c r="N200" s="15"/>
      <c r="O200" s="15"/>
      <c r="P200" s="14"/>
      <c r="Q200" s="12"/>
      <c r="R200" s="12"/>
      <c r="U200" s="11"/>
    </row>
    <row r="201" spans="6:21">
      <c r="F201" s="13"/>
      <c r="G201" s="8"/>
      <c r="L201" s="16"/>
      <c r="M201" s="15"/>
      <c r="N201" s="15"/>
      <c r="O201" s="15"/>
      <c r="P201" s="14"/>
      <c r="Q201" s="12"/>
      <c r="R201" s="12"/>
      <c r="U201" s="11"/>
    </row>
    <row r="202" spans="6:21">
      <c r="F202" s="13"/>
      <c r="G202" s="8"/>
      <c r="L202" s="16"/>
      <c r="M202" s="15"/>
      <c r="N202" s="15"/>
      <c r="O202" s="15"/>
      <c r="P202" s="14"/>
      <c r="Q202" s="12"/>
      <c r="R202" s="12"/>
      <c r="U202" s="11"/>
    </row>
    <row r="203" spans="6:21">
      <c r="F203" s="13"/>
      <c r="G203" s="8"/>
      <c r="L203" s="16"/>
      <c r="M203" s="15"/>
      <c r="N203" s="15"/>
      <c r="O203" s="15"/>
      <c r="P203" s="14"/>
      <c r="Q203" s="12"/>
      <c r="R203" s="12"/>
      <c r="U203" s="11"/>
    </row>
    <row r="204" spans="6:21">
      <c r="F204" s="13"/>
      <c r="G204" s="8"/>
      <c r="L204" s="16"/>
      <c r="M204" s="15"/>
      <c r="N204" s="15"/>
      <c r="O204" s="15"/>
      <c r="P204" s="14"/>
      <c r="Q204" s="12"/>
      <c r="R204" s="12"/>
      <c r="U204" s="11"/>
    </row>
    <row r="205" spans="6:21">
      <c r="F205" s="13"/>
      <c r="G205" s="8"/>
      <c r="L205" s="16"/>
      <c r="M205" s="15"/>
      <c r="N205" s="15"/>
      <c r="O205" s="15"/>
      <c r="P205" s="14"/>
      <c r="Q205" s="12"/>
      <c r="R205" s="12"/>
      <c r="U205" s="11"/>
    </row>
    <row r="206" spans="6:21">
      <c r="F206" s="13"/>
      <c r="G206" s="8"/>
      <c r="L206" s="16"/>
      <c r="M206" s="15"/>
      <c r="N206" s="15"/>
      <c r="O206" s="15"/>
      <c r="P206" s="14"/>
      <c r="Q206" s="12"/>
      <c r="R206" s="12"/>
      <c r="U206" s="11"/>
    </row>
    <row r="207" spans="6:21">
      <c r="F207" s="13"/>
      <c r="G207" s="8"/>
      <c r="L207" s="16"/>
      <c r="M207" s="15"/>
      <c r="N207" s="15"/>
      <c r="O207" s="15"/>
      <c r="P207" s="14"/>
      <c r="Q207" s="12"/>
      <c r="R207" s="12"/>
      <c r="U207" s="11"/>
    </row>
    <row r="208" spans="6:21">
      <c r="F208" s="13"/>
      <c r="G208" s="8"/>
      <c r="L208" s="16"/>
      <c r="M208" s="15"/>
      <c r="N208" s="15"/>
      <c r="O208" s="15"/>
      <c r="P208" s="14"/>
      <c r="Q208" s="12"/>
      <c r="R208" s="12"/>
      <c r="U208" s="11"/>
    </row>
    <row r="209" spans="6:21">
      <c r="F209" s="13"/>
      <c r="G209" s="8"/>
      <c r="L209" s="16"/>
      <c r="M209" s="15"/>
      <c r="N209" s="15"/>
      <c r="O209" s="15"/>
      <c r="P209" s="14"/>
      <c r="Q209" s="12"/>
      <c r="R209" s="12"/>
      <c r="U209" s="11"/>
    </row>
    <row r="210" spans="6:21">
      <c r="F210" s="13"/>
      <c r="G210" s="8"/>
      <c r="L210" s="16"/>
      <c r="M210" s="15"/>
      <c r="N210" s="15"/>
      <c r="O210" s="15"/>
      <c r="P210" s="14"/>
      <c r="Q210" s="12"/>
      <c r="R210" s="12"/>
      <c r="U210" s="11"/>
    </row>
    <row r="211" spans="6:21">
      <c r="F211" s="13"/>
      <c r="G211" s="8"/>
      <c r="L211" s="16"/>
      <c r="M211" s="15"/>
      <c r="N211" s="15"/>
      <c r="O211" s="15"/>
      <c r="P211" s="14"/>
      <c r="Q211" s="12"/>
      <c r="R211" s="12"/>
      <c r="U211" s="11"/>
    </row>
    <row r="212" spans="6:21">
      <c r="F212" s="13"/>
      <c r="G212" s="8"/>
      <c r="L212" s="16"/>
      <c r="M212" s="15"/>
      <c r="N212" s="15"/>
      <c r="O212" s="15"/>
      <c r="P212" s="14"/>
      <c r="Q212" s="12"/>
      <c r="R212" s="12"/>
      <c r="U212" s="11"/>
    </row>
    <row r="213" spans="6:21">
      <c r="F213" s="13"/>
      <c r="G213" s="8"/>
      <c r="L213" s="16"/>
      <c r="M213" s="15"/>
      <c r="N213" s="15"/>
      <c r="O213" s="15"/>
      <c r="P213" s="14"/>
      <c r="Q213" s="12"/>
      <c r="R213" s="12"/>
      <c r="U213" s="11"/>
    </row>
    <row r="214" spans="6:21">
      <c r="F214" s="13"/>
      <c r="G214" s="8"/>
      <c r="L214" s="16"/>
      <c r="M214" s="15"/>
      <c r="N214" s="15"/>
      <c r="O214" s="15"/>
      <c r="P214" s="14"/>
      <c r="Q214" s="12"/>
      <c r="R214" s="12"/>
      <c r="U214" s="11"/>
    </row>
    <row r="215" spans="6:21">
      <c r="F215" s="13"/>
      <c r="G215" s="8"/>
      <c r="L215" s="16"/>
      <c r="M215" s="15"/>
      <c r="N215" s="15"/>
      <c r="O215" s="15"/>
      <c r="P215" s="14"/>
      <c r="Q215" s="12"/>
      <c r="R215" s="12"/>
      <c r="U215" s="11"/>
    </row>
    <row r="216" spans="6:21">
      <c r="F216" s="13"/>
      <c r="G216" s="8"/>
      <c r="L216" s="16"/>
      <c r="M216" s="15"/>
      <c r="N216" s="15"/>
      <c r="O216" s="15"/>
      <c r="P216" s="14"/>
      <c r="Q216" s="12"/>
      <c r="R216" s="12"/>
      <c r="U216" s="11"/>
    </row>
    <row r="217" spans="6:21">
      <c r="F217" s="13"/>
      <c r="G217" s="8"/>
      <c r="L217" s="16"/>
      <c r="M217" s="15"/>
      <c r="N217" s="15"/>
      <c r="O217" s="15"/>
      <c r="P217" s="14"/>
      <c r="Q217" s="12"/>
      <c r="R217" s="12"/>
      <c r="U217" s="11"/>
    </row>
    <row r="218" spans="6:21">
      <c r="F218" s="13"/>
      <c r="G218" s="8"/>
      <c r="L218" s="16"/>
      <c r="M218" s="15"/>
      <c r="N218" s="15"/>
      <c r="O218" s="15"/>
      <c r="P218" s="14"/>
      <c r="Q218" s="12"/>
      <c r="R218" s="12"/>
      <c r="U218" s="11"/>
    </row>
    <row r="219" spans="6:21">
      <c r="F219" s="13"/>
      <c r="G219" s="8"/>
      <c r="L219" s="16"/>
      <c r="M219" s="15"/>
      <c r="N219" s="15"/>
      <c r="O219" s="15"/>
      <c r="P219" s="14"/>
      <c r="Q219" s="12"/>
      <c r="R219" s="12"/>
      <c r="U219" s="11"/>
    </row>
    <row r="220" spans="6:21">
      <c r="F220" s="13"/>
      <c r="G220" s="8"/>
      <c r="L220" s="16"/>
      <c r="M220" s="15"/>
      <c r="N220" s="15"/>
      <c r="O220" s="15"/>
      <c r="P220" s="14"/>
      <c r="Q220" s="12"/>
      <c r="R220" s="12"/>
      <c r="U220" s="11"/>
    </row>
    <row r="221" spans="6:21">
      <c r="F221" s="13"/>
      <c r="G221" s="8"/>
      <c r="L221" s="16"/>
      <c r="M221" s="15"/>
      <c r="N221" s="15"/>
      <c r="O221" s="15"/>
      <c r="P221" s="14"/>
      <c r="Q221" s="12"/>
      <c r="R221" s="12"/>
      <c r="U221" s="11"/>
    </row>
    <row r="222" spans="6:21">
      <c r="F222" s="13"/>
      <c r="G222" s="8"/>
      <c r="L222" s="16"/>
      <c r="M222" s="15"/>
      <c r="N222" s="15"/>
      <c r="O222" s="15"/>
      <c r="P222" s="14"/>
      <c r="Q222" s="12"/>
      <c r="R222" s="12"/>
      <c r="U222" s="11"/>
    </row>
    <row r="223" spans="6:21">
      <c r="F223" s="13"/>
      <c r="G223" s="8"/>
      <c r="L223" s="16"/>
      <c r="M223" s="15"/>
      <c r="N223" s="15"/>
      <c r="O223" s="15"/>
      <c r="P223" s="14"/>
      <c r="Q223" s="12"/>
      <c r="R223" s="12"/>
      <c r="U223" s="11"/>
    </row>
    <row r="224" spans="6:21">
      <c r="F224" s="13"/>
      <c r="G224" s="8"/>
      <c r="L224" s="16"/>
      <c r="M224" s="15"/>
      <c r="N224" s="15"/>
      <c r="O224" s="15"/>
      <c r="P224" s="14"/>
      <c r="Q224" s="12"/>
      <c r="R224" s="12"/>
      <c r="U224" s="11"/>
    </row>
    <row r="225" spans="6:21">
      <c r="F225" s="13"/>
      <c r="G225" s="8"/>
      <c r="L225" s="16"/>
      <c r="M225" s="15"/>
      <c r="N225" s="15"/>
      <c r="O225" s="15"/>
      <c r="P225" s="14"/>
      <c r="Q225" s="12"/>
      <c r="R225" s="12"/>
      <c r="U225" s="11"/>
    </row>
    <row r="226" spans="6:21">
      <c r="F226" s="13"/>
      <c r="G226" s="8"/>
      <c r="L226" s="16"/>
      <c r="M226" s="15"/>
      <c r="N226" s="15"/>
      <c r="O226" s="15"/>
      <c r="P226" s="14"/>
      <c r="Q226" s="12"/>
      <c r="R226" s="12"/>
      <c r="U226" s="11"/>
    </row>
    <row r="227" spans="6:21">
      <c r="F227" s="13"/>
      <c r="G227" s="8"/>
      <c r="L227" s="16"/>
      <c r="M227" s="15"/>
      <c r="N227" s="15"/>
      <c r="O227" s="15"/>
      <c r="P227" s="14"/>
      <c r="Q227" s="12"/>
      <c r="R227" s="12"/>
      <c r="U227" s="11"/>
    </row>
    <row r="228" spans="6:21">
      <c r="F228" s="13"/>
      <c r="G228" s="8"/>
      <c r="L228" s="16"/>
      <c r="M228" s="15"/>
      <c r="N228" s="15"/>
      <c r="O228" s="15"/>
      <c r="P228" s="14"/>
      <c r="Q228" s="12"/>
      <c r="R228" s="12"/>
      <c r="U228" s="11"/>
    </row>
    <row r="229" spans="6:21">
      <c r="F229" s="13"/>
      <c r="G229" s="8"/>
      <c r="L229" s="16"/>
      <c r="M229" s="15"/>
      <c r="N229" s="15"/>
      <c r="O229" s="15"/>
      <c r="P229" s="14"/>
      <c r="Q229" s="12"/>
      <c r="R229" s="12"/>
      <c r="U229" s="11"/>
    </row>
    <row r="230" spans="6:21">
      <c r="F230" s="13"/>
      <c r="G230" s="8"/>
      <c r="L230" s="16"/>
      <c r="M230" s="15"/>
      <c r="N230" s="15"/>
      <c r="O230" s="15"/>
      <c r="P230" s="14"/>
      <c r="Q230" s="12"/>
      <c r="R230" s="12"/>
      <c r="U230" s="11"/>
    </row>
    <row r="231" spans="6:21">
      <c r="F231" s="13"/>
      <c r="G231" s="8"/>
      <c r="L231" s="16"/>
      <c r="M231" s="15"/>
      <c r="N231" s="15"/>
      <c r="O231" s="15"/>
      <c r="P231" s="14"/>
      <c r="Q231" s="12"/>
      <c r="R231" s="12"/>
      <c r="U231" s="11"/>
    </row>
    <row r="232" spans="6:21">
      <c r="F232" s="13"/>
      <c r="G232" s="8"/>
      <c r="L232" s="16"/>
      <c r="M232" s="15"/>
      <c r="N232" s="15"/>
      <c r="O232" s="15"/>
      <c r="P232" s="14"/>
      <c r="Q232" s="12"/>
      <c r="R232" s="12"/>
      <c r="U232" s="11"/>
    </row>
    <row r="233" spans="6:21">
      <c r="F233" s="13"/>
      <c r="G233" s="8"/>
      <c r="L233" s="16"/>
      <c r="M233" s="15"/>
      <c r="N233" s="15"/>
      <c r="O233" s="15"/>
      <c r="P233" s="14"/>
      <c r="Q233" s="12"/>
      <c r="R233" s="12"/>
      <c r="U233" s="11"/>
    </row>
    <row r="234" spans="6:21">
      <c r="F234" s="13"/>
      <c r="G234" s="8"/>
      <c r="L234" s="16"/>
      <c r="M234" s="15"/>
      <c r="N234" s="15"/>
      <c r="O234" s="15"/>
      <c r="P234" s="14"/>
      <c r="Q234" s="12"/>
      <c r="R234" s="12"/>
      <c r="U234" s="11"/>
    </row>
    <row r="235" spans="6:21">
      <c r="F235" s="13"/>
      <c r="G235" s="8"/>
      <c r="L235" s="16"/>
      <c r="M235" s="15"/>
      <c r="N235" s="15"/>
      <c r="O235" s="15"/>
      <c r="P235" s="14"/>
      <c r="Q235" s="12"/>
      <c r="R235" s="12"/>
      <c r="U235" s="11"/>
    </row>
    <row r="236" spans="6:21">
      <c r="F236" s="13"/>
      <c r="G236" s="8"/>
      <c r="L236" s="16"/>
      <c r="M236" s="15"/>
      <c r="N236" s="15"/>
      <c r="O236" s="15"/>
      <c r="P236" s="14"/>
      <c r="Q236" s="12"/>
      <c r="R236" s="12"/>
      <c r="U236" s="11"/>
    </row>
    <row r="237" spans="6:21">
      <c r="F237" s="13"/>
      <c r="G237" s="8"/>
      <c r="L237" s="16"/>
      <c r="M237" s="15"/>
      <c r="N237" s="15"/>
      <c r="O237" s="15"/>
      <c r="P237" s="14"/>
      <c r="Q237" s="12"/>
      <c r="R237" s="12"/>
      <c r="U237" s="11"/>
    </row>
    <row r="238" spans="6:21">
      <c r="F238" s="13"/>
      <c r="G238" s="8"/>
      <c r="L238" s="16"/>
      <c r="M238" s="15"/>
      <c r="N238" s="15"/>
      <c r="O238" s="15"/>
      <c r="P238" s="14"/>
      <c r="Q238" s="12"/>
      <c r="R238" s="12"/>
      <c r="U238" s="11"/>
    </row>
    <row r="239" spans="6:21">
      <c r="F239" s="13"/>
      <c r="G239" s="8"/>
      <c r="L239" s="16"/>
      <c r="M239" s="15"/>
      <c r="N239" s="15"/>
      <c r="O239" s="15"/>
      <c r="P239" s="14"/>
      <c r="Q239" s="12"/>
      <c r="R239" s="12"/>
      <c r="U239" s="11"/>
    </row>
    <row r="240" spans="6:21">
      <c r="F240" s="13"/>
      <c r="G240" s="8"/>
      <c r="L240" s="16"/>
      <c r="M240" s="15"/>
      <c r="N240" s="15"/>
      <c r="O240" s="15"/>
      <c r="P240" s="14"/>
      <c r="Q240" s="12"/>
      <c r="R240" s="12"/>
      <c r="U240" s="11"/>
    </row>
    <row r="241" spans="6:21">
      <c r="F241" s="13"/>
      <c r="G241" s="8"/>
      <c r="L241" s="16"/>
      <c r="M241" s="15"/>
      <c r="N241" s="15"/>
      <c r="O241" s="15"/>
      <c r="P241" s="14"/>
      <c r="Q241" s="12"/>
      <c r="R241" s="12"/>
      <c r="U241" s="11"/>
    </row>
    <row r="242" spans="6:21">
      <c r="F242" s="13"/>
      <c r="G242" s="8"/>
      <c r="L242" s="16"/>
      <c r="M242" s="15"/>
      <c r="N242" s="15"/>
      <c r="O242" s="15"/>
      <c r="P242" s="14"/>
      <c r="Q242" s="12"/>
      <c r="R242" s="12"/>
      <c r="U242" s="11"/>
    </row>
    <row r="243" spans="6:21">
      <c r="F243" s="13"/>
      <c r="G243" s="8"/>
      <c r="L243" s="16"/>
      <c r="M243" s="15"/>
      <c r="N243" s="15"/>
      <c r="O243" s="15"/>
      <c r="P243" s="14"/>
      <c r="Q243" s="12"/>
      <c r="R243" s="12"/>
      <c r="U243" s="11"/>
    </row>
    <row r="244" spans="6:21">
      <c r="F244" s="13"/>
      <c r="G244" s="8"/>
      <c r="L244" s="16"/>
      <c r="M244" s="15"/>
      <c r="N244" s="15"/>
      <c r="O244" s="15"/>
      <c r="P244" s="14"/>
      <c r="Q244" s="12"/>
      <c r="R244" s="12"/>
      <c r="U244" s="11"/>
    </row>
    <row r="245" spans="6:21">
      <c r="F245" s="13"/>
      <c r="G245" s="8"/>
      <c r="L245" s="16"/>
      <c r="M245" s="15"/>
      <c r="N245" s="15"/>
      <c r="O245" s="15"/>
      <c r="P245" s="14"/>
      <c r="Q245" s="12"/>
      <c r="R245" s="12"/>
      <c r="U245" s="11"/>
    </row>
    <row r="246" spans="6:21">
      <c r="F246" s="13"/>
      <c r="G246" s="8"/>
      <c r="L246" s="16"/>
      <c r="M246" s="15"/>
      <c r="N246" s="15"/>
      <c r="O246" s="15"/>
      <c r="P246" s="14"/>
      <c r="Q246" s="12"/>
      <c r="R246" s="12"/>
      <c r="U246" s="11"/>
    </row>
    <row r="247" spans="6:21">
      <c r="F247" s="13"/>
      <c r="G247" s="8"/>
      <c r="L247" s="16"/>
      <c r="M247" s="15"/>
      <c r="N247" s="15"/>
      <c r="O247" s="15"/>
      <c r="P247" s="14"/>
      <c r="Q247" s="12"/>
      <c r="R247" s="12"/>
      <c r="U247" s="11"/>
    </row>
    <row r="248" spans="6:21">
      <c r="F248" s="13"/>
      <c r="G248" s="8"/>
      <c r="L248" s="16"/>
      <c r="M248" s="15"/>
      <c r="N248" s="15"/>
      <c r="O248" s="15"/>
      <c r="P248" s="14"/>
      <c r="Q248" s="12"/>
      <c r="R248" s="12"/>
      <c r="U248" s="11"/>
    </row>
    <row r="249" spans="6:21">
      <c r="F249" s="13"/>
      <c r="G249" s="8"/>
      <c r="L249" s="16"/>
      <c r="M249" s="15"/>
      <c r="N249" s="15"/>
      <c r="O249" s="15"/>
      <c r="P249" s="14"/>
      <c r="Q249" s="12"/>
      <c r="R249" s="12"/>
      <c r="U249" s="11"/>
    </row>
    <row r="250" spans="6:21">
      <c r="F250" s="13"/>
      <c r="G250" s="8"/>
      <c r="L250" s="16"/>
      <c r="M250" s="15"/>
      <c r="N250" s="15"/>
      <c r="O250" s="15"/>
      <c r="P250" s="14"/>
      <c r="Q250" s="12"/>
      <c r="R250" s="12"/>
      <c r="U250" s="11"/>
    </row>
    <row r="251" spans="6:21">
      <c r="F251" s="13"/>
      <c r="G251" s="8"/>
      <c r="L251" s="16"/>
      <c r="M251" s="15"/>
      <c r="N251" s="15"/>
      <c r="O251" s="15"/>
      <c r="P251" s="14"/>
      <c r="Q251" s="12"/>
      <c r="R251" s="12"/>
      <c r="U251" s="11"/>
    </row>
    <row r="252" spans="6:21">
      <c r="F252" s="13"/>
      <c r="G252" s="8"/>
      <c r="L252" s="16"/>
      <c r="M252" s="15"/>
      <c r="N252" s="15"/>
      <c r="O252" s="15"/>
      <c r="P252" s="14"/>
      <c r="Q252" s="12"/>
      <c r="R252" s="12"/>
      <c r="U252" s="11"/>
    </row>
    <row r="253" spans="6:21">
      <c r="F253" s="13"/>
      <c r="G253" s="8"/>
      <c r="L253" s="16"/>
      <c r="M253" s="15"/>
      <c r="N253" s="15"/>
      <c r="O253" s="15"/>
      <c r="P253" s="14"/>
      <c r="Q253" s="12"/>
      <c r="R253" s="12"/>
      <c r="U253" s="11"/>
    </row>
    <row r="254" spans="6:21">
      <c r="F254" s="13"/>
      <c r="G254" s="8"/>
      <c r="L254" s="16"/>
      <c r="M254" s="15"/>
      <c r="N254" s="15"/>
      <c r="O254" s="15"/>
      <c r="P254" s="14"/>
      <c r="Q254" s="12"/>
      <c r="R254" s="12"/>
      <c r="U254" s="11"/>
    </row>
    <row r="255" spans="6:21">
      <c r="F255" s="13"/>
      <c r="G255" s="8"/>
      <c r="L255" s="16"/>
      <c r="M255" s="15"/>
      <c r="N255" s="15"/>
      <c r="O255" s="15"/>
      <c r="P255" s="14"/>
      <c r="Q255" s="12"/>
      <c r="R255" s="12"/>
      <c r="U255" s="11"/>
    </row>
    <row r="256" spans="6:21">
      <c r="F256" s="13"/>
      <c r="G256" s="8"/>
      <c r="L256" s="16"/>
      <c r="M256" s="15"/>
      <c r="N256" s="15"/>
      <c r="O256" s="15"/>
      <c r="P256" s="14"/>
      <c r="Q256" s="12"/>
      <c r="R256" s="12"/>
      <c r="U256" s="11"/>
    </row>
    <row r="257" spans="6:21">
      <c r="F257" s="13"/>
      <c r="G257" s="8"/>
      <c r="L257" s="16"/>
      <c r="M257" s="15"/>
      <c r="N257" s="15"/>
      <c r="O257" s="15"/>
      <c r="P257" s="14"/>
      <c r="Q257" s="12"/>
      <c r="R257" s="12"/>
      <c r="U257" s="11"/>
    </row>
    <row r="258" spans="6:21">
      <c r="F258" s="13"/>
      <c r="G258" s="8"/>
      <c r="L258" s="16"/>
      <c r="M258" s="15"/>
      <c r="N258" s="15"/>
      <c r="O258" s="15"/>
      <c r="P258" s="14"/>
      <c r="Q258" s="12"/>
      <c r="R258" s="12"/>
      <c r="U258" s="11"/>
    </row>
    <row r="259" spans="6:21">
      <c r="F259" s="13"/>
      <c r="G259" s="8"/>
      <c r="L259" s="16"/>
      <c r="M259" s="15"/>
      <c r="N259" s="15"/>
      <c r="O259" s="15"/>
      <c r="P259" s="14"/>
      <c r="Q259" s="12"/>
      <c r="R259" s="12"/>
      <c r="U259" s="11"/>
    </row>
    <row r="260" spans="6:21">
      <c r="F260" s="13"/>
      <c r="G260" s="8"/>
      <c r="L260" s="16"/>
      <c r="M260" s="15"/>
      <c r="N260" s="15"/>
      <c r="O260" s="15"/>
      <c r="P260" s="14"/>
      <c r="Q260" s="12"/>
      <c r="R260" s="12"/>
      <c r="U260" s="11"/>
    </row>
    <row r="261" spans="6:21">
      <c r="F261" s="13"/>
      <c r="G261" s="8"/>
      <c r="L261" s="16"/>
      <c r="M261" s="15"/>
      <c r="N261" s="15"/>
      <c r="O261" s="15"/>
      <c r="P261" s="14"/>
      <c r="Q261" s="12"/>
      <c r="R261" s="12"/>
      <c r="U261" s="11"/>
    </row>
    <row r="262" spans="6:21">
      <c r="F262" s="13"/>
      <c r="G262" s="8"/>
      <c r="L262" s="16"/>
      <c r="M262" s="15"/>
      <c r="N262" s="15"/>
      <c r="O262" s="15"/>
      <c r="P262" s="14"/>
      <c r="Q262" s="12"/>
      <c r="R262" s="12"/>
      <c r="U262" s="11"/>
    </row>
    <row r="263" spans="6:21">
      <c r="F263" s="13"/>
      <c r="G263" s="8"/>
      <c r="L263" s="16"/>
      <c r="M263" s="15"/>
      <c r="N263" s="15"/>
      <c r="O263" s="15"/>
      <c r="P263" s="14"/>
      <c r="Q263" s="12"/>
      <c r="R263" s="12"/>
      <c r="U263" s="11"/>
    </row>
    <row r="264" spans="6:21">
      <c r="F264" s="13"/>
      <c r="G264" s="8"/>
      <c r="L264" s="16"/>
      <c r="M264" s="15"/>
      <c r="N264" s="15"/>
      <c r="O264" s="15"/>
      <c r="P264" s="14"/>
      <c r="Q264" s="12"/>
      <c r="R264" s="12"/>
      <c r="U264" s="11"/>
    </row>
    <row r="265" spans="6:21">
      <c r="F265" s="13"/>
      <c r="G265" s="8"/>
      <c r="L265" s="16"/>
      <c r="M265" s="15"/>
      <c r="N265" s="15"/>
      <c r="O265" s="15"/>
      <c r="P265" s="14"/>
      <c r="Q265" s="12"/>
      <c r="R265" s="12"/>
      <c r="U265" s="11"/>
    </row>
    <row r="266" spans="6:21">
      <c r="F266" s="13"/>
      <c r="G266" s="8"/>
      <c r="L266" s="16"/>
      <c r="M266" s="15"/>
      <c r="N266" s="15"/>
      <c r="O266" s="15"/>
      <c r="P266" s="14"/>
      <c r="Q266" s="12"/>
      <c r="R266" s="12"/>
      <c r="U266" s="11"/>
    </row>
    <row r="267" spans="6:21">
      <c r="F267" s="13"/>
      <c r="G267" s="8"/>
      <c r="L267" s="16"/>
      <c r="M267" s="15"/>
      <c r="N267" s="15"/>
      <c r="O267" s="15"/>
      <c r="P267" s="14"/>
      <c r="Q267" s="12"/>
      <c r="R267" s="12"/>
      <c r="U267" s="11"/>
    </row>
    <row r="268" spans="6:21">
      <c r="F268" s="13"/>
      <c r="G268" s="8"/>
      <c r="L268" s="16"/>
      <c r="M268" s="15"/>
      <c r="N268" s="15"/>
      <c r="O268" s="15"/>
      <c r="P268" s="14"/>
      <c r="Q268" s="12"/>
      <c r="R268" s="12"/>
      <c r="U268" s="11"/>
    </row>
    <row r="269" spans="6:21">
      <c r="F269" s="13"/>
      <c r="G269" s="8"/>
      <c r="L269" s="16"/>
      <c r="M269" s="15"/>
      <c r="N269" s="15"/>
      <c r="O269" s="15"/>
      <c r="P269" s="14"/>
      <c r="Q269" s="12"/>
      <c r="R269" s="12"/>
      <c r="U269" s="11"/>
    </row>
    <row r="270" spans="6:21">
      <c r="F270" s="13"/>
      <c r="G270" s="8"/>
      <c r="L270" s="16"/>
      <c r="M270" s="15"/>
      <c r="N270" s="15"/>
      <c r="O270" s="15"/>
      <c r="P270" s="14"/>
      <c r="Q270" s="12"/>
      <c r="R270" s="12"/>
      <c r="U270" s="11"/>
    </row>
    <row r="271" spans="6:21">
      <c r="F271" s="13"/>
      <c r="G271" s="8"/>
      <c r="L271" s="16"/>
      <c r="M271" s="15"/>
      <c r="N271" s="15"/>
      <c r="O271" s="15"/>
      <c r="P271" s="14"/>
      <c r="Q271" s="12"/>
      <c r="R271" s="12"/>
      <c r="U271" s="11"/>
    </row>
    <row r="272" spans="6:21">
      <c r="F272" s="13"/>
      <c r="G272" s="8"/>
      <c r="L272" s="16"/>
      <c r="M272" s="15"/>
      <c r="N272" s="15"/>
      <c r="O272" s="15"/>
      <c r="P272" s="14"/>
      <c r="Q272" s="12"/>
      <c r="R272" s="12"/>
      <c r="U272" s="11"/>
    </row>
    <row r="273" spans="6:21">
      <c r="F273" s="13"/>
      <c r="G273" s="8"/>
      <c r="L273" s="16"/>
      <c r="M273" s="15"/>
      <c r="N273" s="15"/>
      <c r="O273" s="15"/>
      <c r="P273" s="14"/>
      <c r="Q273" s="12"/>
      <c r="R273" s="12"/>
      <c r="U273" s="11"/>
    </row>
    <row r="274" spans="6:21">
      <c r="F274" s="13"/>
      <c r="G274" s="8"/>
      <c r="L274" s="16"/>
      <c r="M274" s="15"/>
      <c r="N274" s="15"/>
      <c r="O274" s="15"/>
      <c r="P274" s="14"/>
      <c r="Q274" s="12"/>
      <c r="R274" s="12"/>
      <c r="U274" s="11"/>
    </row>
    <row r="275" spans="6:21">
      <c r="F275" s="13"/>
      <c r="G275" s="8"/>
      <c r="L275" s="16"/>
      <c r="M275" s="15"/>
      <c r="N275" s="15"/>
      <c r="O275" s="15"/>
      <c r="P275" s="14"/>
      <c r="Q275" s="12"/>
      <c r="R275" s="12"/>
      <c r="U275" s="11"/>
    </row>
    <row r="276" spans="6:21">
      <c r="F276" s="13"/>
      <c r="G276" s="8"/>
      <c r="L276" s="16"/>
      <c r="M276" s="15"/>
      <c r="N276" s="15"/>
      <c r="O276" s="15"/>
      <c r="P276" s="14"/>
      <c r="Q276" s="12"/>
      <c r="R276" s="12"/>
      <c r="U276" s="11"/>
    </row>
    <row r="277" spans="6:21">
      <c r="F277" s="13"/>
      <c r="G277" s="8"/>
      <c r="L277" s="16"/>
      <c r="M277" s="15"/>
      <c r="N277" s="15"/>
      <c r="O277" s="15"/>
      <c r="P277" s="14"/>
      <c r="Q277" s="12"/>
      <c r="R277" s="12"/>
      <c r="U277" s="11"/>
    </row>
    <row r="278" spans="6:21">
      <c r="F278" s="13"/>
      <c r="G278" s="8"/>
      <c r="L278" s="16"/>
      <c r="M278" s="15"/>
      <c r="N278" s="15"/>
      <c r="O278" s="15"/>
      <c r="P278" s="14"/>
      <c r="Q278" s="12"/>
      <c r="R278" s="12"/>
      <c r="U278" s="11"/>
    </row>
    <row r="279" spans="6:21">
      <c r="F279" s="13"/>
      <c r="G279" s="8"/>
      <c r="L279" s="16"/>
      <c r="M279" s="15"/>
      <c r="N279" s="15"/>
      <c r="O279" s="15"/>
      <c r="P279" s="14"/>
      <c r="Q279" s="12"/>
      <c r="R279" s="12"/>
      <c r="U279" s="11"/>
    </row>
    <row r="280" spans="6:21">
      <c r="F280" s="13"/>
      <c r="G280" s="8"/>
      <c r="L280" s="16"/>
      <c r="M280" s="15"/>
      <c r="N280" s="15"/>
      <c r="O280" s="15"/>
      <c r="P280" s="14"/>
      <c r="Q280" s="12"/>
      <c r="R280" s="12"/>
      <c r="U280" s="11"/>
    </row>
    <row r="281" spans="6:21">
      <c r="F281" s="13"/>
      <c r="G281" s="8"/>
      <c r="L281" s="16"/>
      <c r="M281" s="15"/>
      <c r="N281" s="15"/>
      <c r="O281" s="15"/>
      <c r="P281" s="14"/>
      <c r="Q281" s="12"/>
      <c r="R281" s="12"/>
      <c r="U281" s="11"/>
    </row>
    <row r="282" spans="6:21">
      <c r="F282" s="13"/>
      <c r="G282" s="8"/>
      <c r="L282" s="16"/>
      <c r="M282" s="15"/>
      <c r="N282" s="15"/>
      <c r="O282" s="15"/>
      <c r="P282" s="14"/>
      <c r="Q282" s="12"/>
      <c r="R282" s="12"/>
      <c r="U282" s="11"/>
    </row>
    <row r="283" spans="6:21">
      <c r="F283" s="13"/>
      <c r="G283" s="8"/>
      <c r="L283" s="16"/>
      <c r="M283" s="15"/>
      <c r="N283" s="15"/>
      <c r="O283" s="15"/>
      <c r="P283" s="14"/>
      <c r="Q283" s="12"/>
      <c r="R283" s="12"/>
      <c r="U283" s="11"/>
    </row>
    <row r="284" spans="6:21">
      <c r="F284" s="13"/>
      <c r="G284" s="8"/>
      <c r="L284" s="16"/>
      <c r="M284" s="15"/>
      <c r="N284" s="15"/>
      <c r="O284" s="15"/>
      <c r="P284" s="14"/>
      <c r="Q284" s="12"/>
      <c r="R284" s="12"/>
      <c r="U284" s="11"/>
    </row>
    <row r="285" spans="6:21">
      <c r="F285" s="13"/>
      <c r="G285" s="8"/>
      <c r="L285" s="16"/>
      <c r="M285" s="15"/>
      <c r="N285" s="15"/>
      <c r="O285" s="15"/>
      <c r="P285" s="14"/>
      <c r="Q285" s="12"/>
      <c r="R285" s="12"/>
      <c r="U285" s="11"/>
    </row>
    <row r="286" spans="6:21">
      <c r="F286" s="13"/>
      <c r="G286" s="8"/>
      <c r="L286" s="16"/>
      <c r="M286" s="15"/>
      <c r="N286" s="15"/>
      <c r="O286" s="15"/>
      <c r="P286" s="14"/>
      <c r="Q286" s="12"/>
      <c r="R286" s="12"/>
      <c r="U286" s="11"/>
    </row>
    <row r="287" spans="6:21">
      <c r="F287" s="13"/>
      <c r="G287" s="8"/>
      <c r="L287" s="16"/>
      <c r="M287" s="15"/>
      <c r="N287" s="15"/>
      <c r="O287" s="15"/>
      <c r="P287" s="14"/>
      <c r="Q287" s="12"/>
      <c r="R287" s="12"/>
      <c r="U287" s="11"/>
    </row>
    <row r="288" spans="6:21">
      <c r="F288" s="13"/>
      <c r="G288" s="8"/>
      <c r="L288" s="16"/>
      <c r="M288" s="15"/>
      <c r="N288" s="15"/>
      <c r="O288" s="15"/>
      <c r="P288" s="14"/>
      <c r="Q288" s="12"/>
      <c r="R288" s="12"/>
      <c r="U288" s="11"/>
    </row>
    <row r="289" spans="6:21">
      <c r="F289" s="13"/>
      <c r="G289" s="8"/>
      <c r="L289" s="16"/>
      <c r="M289" s="15"/>
      <c r="N289" s="15"/>
      <c r="O289" s="15"/>
      <c r="P289" s="14"/>
      <c r="Q289" s="12"/>
      <c r="R289" s="12"/>
      <c r="U289" s="11"/>
    </row>
    <row r="290" spans="6:21">
      <c r="F290" s="13"/>
      <c r="G290" s="8"/>
      <c r="L290" s="16"/>
      <c r="M290" s="15"/>
      <c r="N290" s="15"/>
      <c r="O290" s="15"/>
      <c r="P290" s="14"/>
      <c r="Q290" s="12"/>
      <c r="R290" s="12"/>
      <c r="U290" s="11"/>
    </row>
    <row r="291" spans="6:21">
      <c r="F291" s="13"/>
      <c r="G291" s="8"/>
      <c r="L291" s="16"/>
      <c r="M291" s="15"/>
      <c r="N291" s="15"/>
      <c r="O291" s="15"/>
      <c r="P291" s="14"/>
      <c r="Q291" s="12"/>
      <c r="R291" s="12"/>
      <c r="U291" s="11"/>
    </row>
    <row r="292" spans="6:21">
      <c r="F292" s="13"/>
      <c r="G292" s="8"/>
      <c r="L292" s="16"/>
      <c r="M292" s="15"/>
      <c r="N292" s="15"/>
      <c r="O292" s="15"/>
      <c r="P292" s="14"/>
      <c r="Q292" s="12"/>
      <c r="R292" s="12"/>
      <c r="U292" s="11"/>
    </row>
    <row r="293" spans="6:21">
      <c r="F293" s="13"/>
      <c r="G293" s="8"/>
      <c r="L293" s="16"/>
      <c r="M293" s="15"/>
      <c r="N293" s="15"/>
      <c r="O293" s="15"/>
      <c r="P293" s="14"/>
      <c r="Q293" s="12"/>
      <c r="R293" s="12"/>
      <c r="U293" s="11"/>
    </row>
    <row r="294" spans="6:21">
      <c r="F294" s="13"/>
      <c r="G294" s="8"/>
      <c r="L294" s="16"/>
      <c r="M294" s="15"/>
      <c r="N294" s="15"/>
      <c r="O294" s="15"/>
      <c r="P294" s="14"/>
      <c r="Q294" s="12"/>
      <c r="R294" s="12"/>
      <c r="U294" s="11"/>
    </row>
    <row r="295" spans="6:21">
      <c r="F295" s="13"/>
      <c r="G295" s="8"/>
      <c r="L295" s="16"/>
      <c r="M295" s="15"/>
      <c r="N295" s="15"/>
      <c r="O295" s="15"/>
      <c r="P295" s="14"/>
      <c r="Q295" s="12"/>
      <c r="R295" s="12"/>
      <c r="U295" s="11"/>
    </row>
    <row r="296" spans="6:21">
      <c r="F296" s="13"/>
      <c r="G296" s="8"/>
      <c r="L296" s="16"/>
      <c r="M296" s="15"/>
      <c r="N296" s="15"/>
      <c r="O296" s="15"/>
      <c r="P296" s="14"/>
      <c r="Q296" s="12"/>
      <c r="R296" s="12"/>
      <c r="U296" s="11"/>
    </row>
    <row r="297" spans="6:21">
      <c r="F297" s="13"/>
      <c r="G297" s="8"/>
      <c r="L297" s="16"/>
      <c r="M297" s="15"/>
      <c r="N297" s="15"/>
      <c r="O297" s="15"/>
      <c r="P297" s="14"/>
      <c r="Q297" s="12"/>
      <c r="R297" s="12"/>
      <c r="U297" s="11"/>
    </row>
    <row r="298" spans="6:21">
      <c r="F298" s="13"/>
      <c r="G298" s="8"/>
      <c r="L298" s="16"/>
      <c r="M298" s="15"/>
      <c r="N298" s="15"/>
      <c r="O298" s="15"/>
      <c r="P298" s="14"/>
      <c r="Q298" s="12"/>
      <c r="R298" s="12"/>
      <c r="U298" s="11"/>
    </row>
    <row r="299" spans="6:21">
      <c r="F299" s="13"/>
      <c r="G299" s="8"/>
      <c r="L299" s="16"/>
      <c r="M299" s="15"/>
      <c r="N299" s="15"/>
      <c r="O299" s="15"/>
      <c r="P299" s="14"/>
      <c r="Q299" s="12"/>
      <c r="R299" s="12"/>
      <c r="U299" s="11"/>
    </row>
    <row r="300" spans="6:21">
      <c r="F300" s="13"/>
      <c r="G300" s="8"/>
      <c r="L300" s="16"/>
      <c r="M300" s="15"/>
      <c r="N300" s="15"/>
      <c r="O300" s="15"/>
      <c r="P300" s="14"/>
      <c r="Q300" s="12"/>
      <c r="R300" s="12"/>
      <c r="U300" s="11"/>
    </row>
    <row r="301" spans="6:21">
      <c r="F301" s="13"/>
      <c r="G301" s="8"/>
      <c r="L301" s="16"/>
      <c r="M301" s="15"/>
      <c r="N301" s="15"/>
      <c r="O301" s="15"/>
      <c r="P301" s="14"/>
      <c r="Q301" s="12"/>
      <c r="R301" s="12"/>
      <c r="U301" s="11"/>
    </row>
    <row r="302" spans="6:21">
      <c r="F302" s="13"/>
      <c r="G302" s="8"/>
      <c r="L302" s="16"/>
      <c r="M302" s="15"/>
      <c r="N302" s="15"/>
      <c r="O302" s="15"/>
      <c r="P302" s="14"/>
      <c r="Q302" s="12"/>
      <c r="R302" s="12"/>
      <c r="U302" s="11"/>
    </row>
    <row r="303" spans="6:21">
      <c r="F303" s="13"/>
      <c r="G303" s="8"/>
      <c r="L303" s="16"/>
      <c r="M303" s="15"/>
      <c r="N303" s="15"/>
      <c r="O303" s="15"/>
      <c r="P303" s="14"/>
      <c r="Q303" s="12"/>
      <c r="R303" s="12"/>
      <c r="U303" s="11"/>
    </row>
    <row r="304" spans="6:21">
      <c r="F304" s="13"/>
      <c r="G304" s="8"/>
      <c r="L304" s="16"/>
      <c r="M304" s="15"/>
      <c r="N304" s="15"/>
      <c r="O304" s="15"/>
      <c r="P304" s="14"/>
      <c r="Q304" s="12"/>
      <c r="R304" s="12"/>
      <c r="U304" s="11"/>
    </row>
    <row r="305" spans="6:21">
      <c r="F305" s="13"/>
      <c r="G305" s="8"/>
      <c r="L305" s="16"/>
      <c r="M305" s="15"/>
      <c r="N305" s="15"/>
      <c r="O305" s="15"/>
      <c r="P305" s="14"/>
      <c r="Q305" s="12"/>
      <c r="R305" s="12"/>
      <c r="U305" s="11"/>
    </row>
    <row r="306" spans="6:21">
      <c r="F306" s="13"/>
      <c r="G306" s="8"/>
      <c r="L306" s="16"/>
      <c r="M306" s="15"/>
      <c r="N306" s="15"/>
      <c r="O306" s="15"/>
      <c r="P306" s="14"/>
      <c r="Q306" s="12"/>
      <c r="R306" s="12"/>
      <c r="U306" s="11"/>
    </row>
    <row r="307" spans="6:21">
      <c r="F307" s="13"/>
      <c r="G307" s="8"/>
      <c r="L307" s="16"/>
      <c r="M307" s="15"/>
      <c r="N307" s="15"/>
      <c r="O307" s="15"/>
      <c r="P307" s="14"/>
      <c r="Q307" s="12"/>
      <c r="R307" s="12"/>
      <c r="U307" s="11"/>
    </row>
    <row r="308" spans="6:21">
      <c r="F308" s="13"/>
      <c r="G308" s="8"/>
      <c r="L308" s="16"/>
      <c r="M308" s="15"/>
      <c r="N308" s="15"/>
      <c r="O308" s="15"/>
      <c r="P308" s="14"/>
      <c r="Q308" s="12"/>
      <c r="R308" s="12"/>
      <c r="U308" s="11"/>
    </row>
    <row r="309" spans="6:21">
      <c r="F309" s="13"/>
      <c r="G309" s="8"/>
      <c r="L309" s="16"/>
      <c r="M309" s="15"/>
      <c r="N309" s="15"/>
      <c r="O309" s="15"/>
      <c r="P309" s="14"/>
      <c r="Q309" s="12"/>
      <c r="R309" s="12"/>
      <c r="U309" s="11"/>
    </row>
    <row r="310" spans="6:21">
      <c r="F310" s="13"/>
      <c r="G310" s="8"/>
      <c r="L310" s="16"/>
      <c r="M310" s="15"/>
      <c r="N310" s="15"/>
      <c r="O310" s="15"/>
      <c r="P310" s="14"/>
      <c r="Q310" s="12"/>
      <c r="R310" s="12"/>
      <c r="U310" s="11"/>
    </row>
    <row r="311" spans="6:21">
      <c r="F311" s="13"/>
      <c r="G311" s="8"/>
      <c r="L311" s="16"/>
      <c r="M311" s="15"/>
      <c r="N311" s="15"/>
      <c r="O311" s="15"/>
      <c r="P311" s="14"/>
      <c r="Q311" s="12"/>
      <c r="R311" s="12"/>
      <c r="U311" s="11"/>
    </row>
    <row r="312" spans="6:21">
      <c r="F312" s="13"/>
      <c r="G312" s="8"/>
      <c r="L312" s="16"/>
      <c r="M312" s="15"/>
      <c r="N312" s="15"/>
      <c r="O312" s="15"/>
      <c r="P312" s="14"/>
      <c r="Q312" s="12"/>
      <c r="R312" s="12"/>
      <c r="U312" s="11"/>
    </row>
    <row r="313" spans="6:21">
      <c r="F313" s="13"/>
      <c r="G313" s="8"/>
      <c r="L313" s="16"/>
      <c r="M313" s="15"/>
      <c r="N313" s="15"/>
      <c r="O313" s="15"/>
      <c r="P313" s="14"/>
      <c r="Q313" s="12"/>
      <c r="R313" s="12"/>
      <c r="U313" s="11"/>
    </row>
    <row r="314" spans="6:21">
      <c r="F314" s="13"/>
      <c r="G314" s="8"/>
      <c r="L314" s="16"/>
      <c r="M314" s="15"/>
      <c r="N314" s="15"/>
      <c r="O314" s="15"/>
      <c r="P314" s="14"/>
      <c r="Q314" s="12"/>
      <c r="R314" s="12"/>
      <c r="U314" s="11"/>
    </row>
    <row r="315" spans="6:21">
      <c r="F315" s="13"/>
      <c r="G315" s="8"/>
      <c r="L315" s="16"/>
      <c r="M315" s="15"/>
      <c r="N315" s="15"/>
      <c r="O315" s="15"/>
      <c r="P315" s="14"/>
      <c r="Q315" s="12"/>
      <c r="R315" s="12"/>
      <c r="U315" s="11"/>
    </row>
    <row r="316" spans="6:21">
      <c r="F316" s="13"/>
      <c r="G316" s="8"/>
      <c r="L316" s="16"/>
      <c r="M316" s="15"/>
      <c r="N316" s="15"/>
      <c r="O316" s="15"/>
      <c r="P316" s="14"/>
      <c r="Q316" s="12"/>
      <c r="R316" s="12"/>
      <c r="U316" s="11"/>
    </row>
    <row r="317" spans="6:21">
      <c r="F317" s="13"/>
      <c r="G317" s="8"/>
      <c r="L317" s="16"/>
      <c r="M317" s="15"/>
      <c r="N317" s="15"/>
      <c r="O317" s="15"/>
      <c r="P317" s="14"/>
      <c r="Q317" s="12"/>
      <c r="R317" s="12"/>
      <c r="U317" s="11"/>
    </row>
    <row r="318" spans="6:21">
      <c r="F318" s="13"/>
      <c r="G318" s="8"/>
      <c r="L318" s="16"/>
      <c r="M318" s="15"/>
      <c r="N318" s="15"/>
      <c r="O318" s="15"/>
      <c r="P318" s="14"/>
      <c r="Q318" s="12"/>
      <c r="R318" s="12"/>
      <c r="U318" s="11"/>
    </row>
    <row r="319" spans="6:21">
      <c r="F319" s="13"/>
      <c r="G319" s="8"/>
      <c r="L319" s="16"/>
      <c r="M319" s="15"/>
      <c r="N319" s="15"/>
      <c r="O319" s="15"/>
      <c r="P319" s="14"/>
      <c r="Q319" s="12"/>
      <c r="R319" s="12"/>
      <c r="U319" s="11"/>
    </row>
    <row r="320" spans="6:21">
      <c r="F320" s="13"/>
      <c r="G320" s="8"/>
      <c r="L320" s="16"/>
      <c r="M320" s="15"/>
      <c r="N320" s="15"/>
      <c r="O320" s="15"/>
      <c r="P320" s="14"/>
      <c r="Q320" s="12"/>
      <c r="R320" s="12"/>
      <c r="U320" s="11"/>
    </row>
    <row r="321" spans="6:21">
      <c r="F321" s="13"/>
      <c r="G321" s="8"/>
      <c r="L321" s="16"/>
      <c r="M321" s="15"/>
      <c r="N321" s="15"/>
      <c r="O321" s="15"/>
      <c r="P321" s="14"/>
      <c r="Q321" s="12"/>
      <c r="R321" s="12"/>
      <c r="U321" s="11"/>
    </row>
    <row r="322" spans="6:21">
      <c r="F322" s="13"/>
      <c r="G322" s="8"/>
      <c r="L322" s="16"/>
      <c r="M322" s="15"/>
      <c r="N322" s="15"/>
      <c r="O322" s="15"/>
      <c r="P322" s="14"/>
      <c r="Q322" s="12"/>
      <c r="R322" s="12"/>
      <c r="U322" s="11"/>
    </row>
    <row r="323" spans="6:21">
      <c r="F323" s="13"/>
      <c r="G323" s="8"/>
      <c r="L323" s="16"/>
      <c r="M323" s="15"/>
      <c r="N323" s="15"/>
      <c r="O323" s="15"/>
      <c r="P323" s="14"/>
      <c r="Q323" s="12"/>
      <c r="R323" s="12"/>
      <c r="U323" s="11"/>
    </row>
    <row r="324" spans="6:21">
      <c r="F324" s="13"/>
      <c r="G324" s="8"/>
      <c r="L324" s="16"/>
      <c r="M324" s="15"/>
      <c r="N324" s="15"/>
      <c r="O324" s="15"/>
      <c r="P324" s="14"/>
      <c r="Q324" s="12"/>
      <c r="R324" s="12"/>
      <c r="U324" s="11"/>
    </row>
    <row r="325" spans="6:21">
      <c r="F325" s="13"/>
      <c r="G325" s="8"/>
      <c r="L325" s="16"/>
      <c r="M325" s="15"/>
      <c r="N325" s="15"/>
      <c r="O325" s="15"/>
      <c r="P325" s="14"/>
      <c r="Q325" s="12"/>
      <c r="R325" s="12"/>
      <c r="U325" s="11"/>
    </row>
    <row r="326" spans="6:21">
      <c r="F326" s="13"/>
      <c r="G326" s="8"/>
      <c r="L326" s="16"/>
      <c r="M326" s="15"/>
      <c r="N326" s="15"/>
      <c r="O326" s="15"/>
      <c r="P326" s="14"/>
      <c r="Q326" s="12"/>
      <c r="R326" s="12"/>
      <c r="U326" s="11"/>
    </row>
    <row r="327" spans="6:21">
      <c r="F327" s="13"/>
      <c r="G327" s="8"/>
      <c r="L327" s="16"/>
      <c r="M327" s="15"/>
      <c r="N327" s="15"/>
      <c r="O327" s="15"/>
      <c r="P327" s="14"/>
      <c r="Q327" s="12"/>
      <c r="R327" s="12"/>
      <c r="U327" s="11"/>
    </row>
    <row r="328" spans="6:21">
      <c r="F328" s="13"/>
      <c r="G328" s="8"/>
      <c r="L328" s="16"/>
      <c r="M328" s="15"/>
      <c r="N328" s="15"/>
      <c r="O328" s="15"/>
      <c r="P328" s="14"/>
      <c r="Q328" s="12"/>
      <c r="R328" s="12"/>
      <c r="U328" s="11"/>
    </row>
    <row r="329" spans="6:21">
      <c r="F329" s="13"/>
      <c r="G329" s="8"/>
      <c r="L329" s="16"/>
      <c r="M329" s="15"/>
      <c r="N329" s="15"/>
      <c r="O329" s="15"/>
      <c r="P329" s="14"/>
      <c r="Q329" s="12"/>
      <c r="R329" s="12"/>
      <c r="U329" s="11"/>
    </row>
    <row r="330" spans="6:21">
      <c r="F330" s="13"/>
      <c r="G330" s="8"/>
      <c r="L330" s="16"/>
      <c r="M330" s="15"/>
      <c r="N330" s="15"/>
      <c r="O330" s="15"/>
      <c r="P330" s="14"/>
      <c r="Q330" s="12"/>
      <c r="R330" s="12"/>
      <c r="U330" s="11"/>
    </row>
    <row r="331" spans="6:21">
      <c r="F331" s="13"/>
      <c r="G331" s="8"/>
      <c r="L331" s="16"/>
      <c r="M331" s="15"/>
      <c r="N331" s="15"/>
      <c r="O331" s="15"/>
      <c r="P331" s="14"/>
      <c r="Q331" s="12"/>
      <c r="R331" s="12"/>
      <c r="U331" s="11"/>
    </row>
    <row r="332" spans="6:21">
      <c r="F332" s="13"/>
      <c r="G332" s="8"/>
      <c r="L332" s="16"/>
      <c r="M332" s="15"/>
      <c r="N332" s="15"/>
      <c r="O332" s="15"/>
      <c r="P332" s="14"/>
      <c r="Q332" s="12"/>
      <c r="R332" s="12"/>
      <c r="U332" s="11"/>
    </row>
    <row r="333" spans="6:21">
      <c r="F333" s="13"/>
      <c r="G333" s="8"/>
      <c r="L333" s="16"/>
      <c r="M333" s="15"/>
      <c r="N333" s="15"/>
      <c r="O333" s="15"/>
      <c r="P333" s="14"/>
      <c r="Q333" s="12"/>
      <c r="R333" s="12"/>
      <c r="U333" s="11"/>
    </row>
    <row r="334" spans="6:21">
      <c r="F334" s="13"/>
      <c r="G334" s="8"/>
      <c r="L334" s="16"/>
      <c r="M334" s="15"/>
      <c r="N334" s="15"/>
      <c r="O334" s="15"/>
      <c r="P334" s="14"/>
      <c r="Q334" s="12"/>
      <c r="R334" s="12"/>
      <c r="U334" s="11"/>
    </row>
    <row r="335" spans="6:21">
      <c r="F335" s="13"/>
      <c r="G335" s="8"/>
      <c r="L335" s="16"/>
      <c r="M335" s="15"/>
      <c r="N335" s="15"/>
      <c r="O335" s="15"/>
      <c r="P335" s="14"/>
      <c r="Q335" s="12"/>
      <c r="R335" s="12"/>
      <c r="U335" s="11"/>
    </row>
    <row r="336" spans="6:21">
      <c r="F336" s="13"/>
      <c r="G336" s="8"/>
      <c r="L336" s="16"/>
      <c r="M336" s="15"/>
      <c r="N336" s="15"/>
      <c r="O336" s="15"/>
      <c r="P336" s="14"/>
      <c r="Q336" s="12"/>
      <c r="R336" s="12"/>
      <c r="U336" s="11"/>
    </row>
    <row r="337" spans="6:21">
      <c r="F337" s="13"/>
      <c r="G337" s="8"/>
      <c r="L337" s="16"/>
      <c r="M337" s="15"/>
      <c r="N337" s="15"/>
      <c r="O337" s="15"/>
      <c r="P337" s="14"/>
      <c r="Q337" s="12"/>
      <c r="R337" s="12"/>
      <c r="U337" s="11"/>
    </row>
    <row r="338" spans="6:21">
      <c r="F338" s="13"/>
      <c r="G338" s="8"/>
      <c r="L338" s="16"/>
      <c r="M338" s="15"/>
      <c r="N338" s="15"/>
      <c r="O338" s="15"/>
      <c r="P338" s="14"/>
      <c r="Q338" s="12"/>
      <c r="R338" s="12"/>
      <c r="U338" s="11"/>
    </row>
    <row r="339" spans="6:21">
      <c r="F339" s="13"/>
      <c r="G339" s="8"/>
      <c r="L339" s="16"/>
      <c r="M339" s="15"/>
      <c r="N339" s="15"/>
      <c r="O339" s="15"/>
      <c r="P339" s="14"/>
      <c r="Q339" s="12"/>
      <c r="R339" s="12"/>
      <c r="U339" s="11"/>
    </row>
    <row r="340" spans="6:21">
      <c r="F340" s="13"/>
      <c r="G340" s="8"/>
      <c r="L340" s="16"/>
      <c r="M340" s="15"/>
      <c r="N340" s="15"/>
      <c r="O340" s="15"/>
      <c r="P340" s="14"/>
      <c r="Q340" s="12"/>
      <c r="R340" s="12"/>
      <c r="U340" s="11"/>
    </row>
    <row r="341" spans="6:21">
      <c r="F341" s="13"/>
      <c r="G341" s="8"/>
      <c r="L341" s="16"/>
      <c r="M341" s="15"/>
      <c r="N341" s="15"/>
      <c r="O341" s="15"/>
      <c r="P341" s="14"/>
      <c r="Q341" s="12"/>
      <c r="R341" s="12"/>
      <c r="U341" s="11"/>
    </row>
    <row r="342" spans="6:21">
      <c r="F342" s="13"/>
      <c r="G342" s="8"/>
      <c r="L342" s="16"/>
      <c r="M342" s="15"/>
      <c r="N342" s="15"/>
      <c r="O342" s="15"/>
      <c r="P342" s="14"/>
      <c r="Q342" s="12"/>
      <c r="R342" s="12"/>
      <c r="U342" s="11"/>
    </row>
    <row r="343" spans="6:21">
      <c r="F343" s="13"/>
      <c r="G343" s="8"/>
      <c r="L343" s="16"/>
      <c r="M343" s="15"/>
      <c r="N343" s="15"/>
      <c r="O343" s="15"/>
      <c r="P343" s="14"/>
      <c r="Q343" s="12"/>
      <c r="R343" s="12"/>
      <c r="U343" s="11"/>
    </row>
    <row r="344" spans="6:21">
      <c r="F344" s="13"/>
      <c r="G344" s="8"/>
      <c r="L344" s="16"/>
      <c r="M344" s="15"/>
      <c r="N344" s="15"/>
      <c r="O344" s="15"/>
      <c r="P344" s="14"/>
      <c r="Q344" s="12"/>
      <c r="R344" s="12"/>
      <c r="U344" s="11"/>
    </row>
    <row r="345" spans="6:21">
      <c r="F345" s="13"/>
      <c r="G345" s="8"/>
      <c r="L345" s="16"/>
      <c r="M345" s="15"/>
      <c r="N345" s="15"/>
      <c r="O345" s="15"/>
      <c r="P345" s="14"/>
      <c r="Q345" s="12"/>
      <c r="R345" s="12"/>
      <c r="U345" s="11"/>
    </row>
    <row r="346" spans="6:21">
      <c r="F346" s="13"/>
      <c r="G346" s="8"/>
      <c r="L346" s="16"/>
      <c r="M346" s="15"/>
      <c r="N346" s="15"/>
      <c r="O346" s="15"/>
      <c r="P346" s="14"/>
      <c r="Q346" s="12"/>
      <c r="R346" s="12"/>
      <c r="U346" s="11"/>
    </row>
    <row r="347" spans="6:21">
      <c r="F347" s="13"/>
      <c r="G347" s="8"/>
      <c r="L347" s="16"/>
      <c r="M347" s="15"/>
      <c r="N347" s="15"/>
      <c r="O347" s="15"/>
      <c r="P347" s="14"/>
      <c r="Q347" s="12"/>
      <c r="R347" s="12"/>
      <c r="U347" s="11"/>
    </row>
    <row r="348" spans="6:21">
      <c r="F348" s="13"/>
      <c r="G348" s="8"/>
      <c r="L348" s="16"/>
      <c r="M348" s="15"/>
      <c r="N348" s="15"/>
      <c r="O348" s="15"/>
      <c r="P348" s="14"/>
      <c r="Q348" s="12"/>
      <c r="R348" s="12"/>
      <c r="U348" s="11"/>
    </row>
    <row r="349" spans="6:21">
      <c r="F349" s="13"/>
      <c r="G349" s="8"/>
      <c r="L349" s="16"/>
      <c r="M349" s="15"/>
      <c r="N349" s="15"/>
      <c r="O349" s="15"/>
      <c r="P349" s="14"/>
      <c r="Q349" s="12"/>
      <c r="R349" s="12"/>
      <c r="U349" s="11"/>
    </row>
    <row r="350" spans="6:21">
      <c r="F350" s="13"/>
      <c r="G350" s="8"/>
      <c r="L350" s="16"/>
      <c r="M350" s="15"/>
      <c r="N350" s="15"/>
      <c r="O350" s="15"/>
      <c r="P350" s="14"/>
      <c r="Q350" s="12"/>
      <c r="R350" s="12"/>
      <c r="U350" s="11"/>
    </row>
    <row r="351" spans="6:21">
      <c r="F351" s="13"/>
      <c r="G351" s="8"/>
      <c r="L351" s="16"/>
      <c r="M351" s="15"/>
      <c r="N351" s="15"/>
      <c r="O351" s="15"/>
      <c r="P351" s="14"/>
      <c r="Q351" s="12"/>
      <c r="R351" s="12"/>
      <c r="U351" s="11"/>
    </row>
    <row r="352" spans="6:21">
      <c r="F352" s="13"/>
      <c r="G352" s="8"/>
      <c r="L352" s="16"/>
      <c r="M352" s="15"/>
      <c r="N352" s="15"/>
      <c r="O352" s="15"/>
      <c r="P352" s="14"/>
      <c r="Q352" s="12"/>
      <c r="R352" s="12"/>
      <c r="U352" s="11"/>
    </row>
    <row r="353" spans="6:21">
      <c r="F353" s="13"/>
      <c r="G353" s="8"/>
      <c r="L353" s="16"/>
      <c r="M353" s="15"/>
      <c r="N353" s="15"/>
      <c r="O353" s="15"/>
      <c r="P353" s="14"/>
      <c r="Q353" s="12"/>
      <c r="R353" s="12"/>
      <c r="U353" s="11"/>
    </row>
    <row r="354" spans="6:21">
      <c r="F354" s="13"/>
      <c r="G354" s="8"/>
      <c r="L354" s="16"/>
      <c r="M354" s="15"/>
      <c r="N354" s="15"/>
      <c r="O354" s="15"/>
      <c r="P354" s="14"/>
      <c r="Q354" s="12"/>
      <c r="R354" s="12"/>
      <c r="U354" s="11"/>
    </row>
    <row r="355" spans="6:21">
      <c r="F355" s="13"/>
      <c r="G355" s="8"/>
      <c r="L355" s="16"/>
      <c r="M355" s="15"/>
      <c r="N355" s="15"/>
      <c r="O355" s="15"/>
      <c r="P355" s="14"/>
      <c r="Q355" s="12"/>
      <c r="R355" s="12"/>
      <c r="U355" s="11"/>
    </row>
    <row r="356" spans="6:21">
      <c r="F356" s="13"/>
      <c r="G356" s="8"/>
      <c r="L356" s="16"/>
      <c r="M356" s="15"/>
      <c r="N356" s="15"/>
      <c r="O356" s="15"/>
      <c r="P356" s="14"/>
      <c r="Q356" s="12"/>
      <c r="R356" s="12"/>
      <c r="U356" s="11"/>
    </row>
    <row r="357" spans="6:21">
      <c r="F357" s="13"/>
      <c r="G357" s="8"/>
      <c r="L357" s="16"/>
      <c r="M357" s="15"/>
      <c r="N357" s="15"/>
      <c r="O357" s="15"/>
      <c r="P357" s="14"/>
      <c r="Q357" s="12"/>
      <c r="R357" s="12"/>
      <c r="U357" s="11"/>
    </row>
    <row r="358" spans="6:21">
      <c r="F358" s="13"/>
      <c r="G358" s="8"/>
      <c r="L358" s="16"/>
      <c r="M358" s="15"/>
      <c r="N358" s="15"/>
      <c r="O358" s="15"/>
      <c r="P358" s="14"/>
      <c r="Q358" s="12"/>
      <c r="R358" s="12"/>
      <c r="U358" s="11"/>
    </row>
    <row r="359" spans="6:21">
      <c r="F359" s="13"/>
      <c r="G359" s="8"/>
      <c r="L359" s="16"/>
      <c r="M359" s="15"/>
      <c r="N359" s="15"/>
      <c r="O359" s="15"/>
      <c r="P359" s="14"/>
      <c r="Q359" s="12"/>
      <c r="R359" s="12"/>
      <c r="U359" s="11"/>
    </row>
    <row r="360" spans="6:21">
      <c r="F360" s="13"/>
      <c r="G360" s="8"/>
      <c r="L360" s="16"/>
      <c r="M360" s="15"/>
      <c r="N360" s="15"/>
      <c r="O360" s="15"/>
      <c r="P360" s="14"/>
      <c r="Q360" s="12"/>
      <c r="R360" s="12"/>
      <c r="U360" s="11"/>
    </row>
    <row r="361" spans="6:21">
      <c r="F361" s="13"/>
      <c r="G361" s="8"/>
      <c r="L361" s="16"/>
      <c r="M361" s="15"/>
      <c r="N361" s="15"/>
      <c r="O361" s="15"/>
      <c r="P361" s="14"/>
      <c r="Q361" s="12"/>
      <c r="R361" s="12"/>
      <c r="U361" s="11"/>
    </row>
    <row r="362" spans="6:21">
      <c r="F362" s="13"/>
      <c r="G362" s="8"/>
      <c r="L362" s="16"/>
      <c r="M362" s="15"/>
      <c r="N362" s="15"/>
      <c r="O362" s="15"/>
      <c r="P362" s="14"/>
      <c r="Q362" s="12"/>
      <c r="R362" s="12"/>
      <c r="U362" s="11"/>
    </row>
    <row r="363" spans="6:21">
      <c r="F363" s="13"/>
      <c r="G363" s="8"/>
      <c r="L363" s="16"/>
      <c r="M363" s="15"/>
      <c r="N363" s="15"/>
      <c r="O363" s="15"/>
      <c r="P363" s="14"/>
      <c r="Q363" s="12"/>
      <c r="R363" s="12"/>
      <c r="U363" s="11"/>
    </row>
    <row r="364" spans="6:21">
      <c r="F364" s="13"/>
      <c r="G364" s="8"/>
      <c r="L364" s="16"/>
      <c r="M364" s="15"/>
      <c r="N364" s="15"/>
      <c r="O364" s="15"/>
      <c r="P364" s="14"/>
      <c r="Q364" s="12"/>
      <c r="R364" s="12"/>
      <c r="U364" s="11"/>
    </row>
    <row r="365" spans="6:21">
      <c r="F365" s="13"/>
      <c r="G365" s="8"/>
      <c r="L365" s="16"/>
      <c r="M365" s="15"/>
      <c r="N365" s="15"/>
      <c r="O365" s="15"/>
      <c r="P365" s="14"/>
      <c r="Q365" s="12"/>
      <c r="R365" s="12"/>
      <c r="U365" s="11"/>
    </row>
    <row r="366" spans="6:21">
      <c r="F366" s="13"/>
      <c r="G366" s="8"/>
      <c r="L366" s="16"/>
      <c r="M366" s="15"/>
      <c r="N366" s="15"/>
      <c r="O366" s="15"/>
      <c r="P366" s="14"/>
      <c r="Q366" s="12"/>
      <c r="R366" s="12"/>
      <c r="U366" s="11"/>
    </row>
    <row r="367" spans="6:21">
      <c r="F367" s="13"/>
      <c r="G367" s="8"/>
      <c r="L367" s="16"/>
      <c r="M367" s="15"/>
      <c r="N367" s="15"/>
      <c r="O367" s="15"/>
      <c r="P367" s="14"/>
      <c r="Q367" s="12"/>
      <c r="R367" s="12"/>
      <c r="U367" s="11"/>
    </row>
    <row r="368" spans="6:21">
      <c r="F368" s="13"/>
      <c r="G368" s="8"/>
      <c r="L368" s="16"/>
      <c r="M368" s="15"/>
      <c r="N368" s="15"/>
      <c r="O368" s="15"/>
      <c r="P368" s="14"/>
      <c r="Q368" s="12"/>
      <c r="R368" s="12"/>
      <c r="U368" s="11"/>
    </row>
    <row r="369" spans="6:21">
      <c r="F369" s="13"/>
      <c r="G369" s="8"/>
      <c r="L369" s="16"/>
      <c r="M369" s="15"/>
      <c r="N369" s="15"/>
      <c r="O369" s="15"/>
      <c r="P369" s="14"/>
      <c r="Q369" s="12"/>
      <c r="R369" s="12"/>
      <c r="U369" s="11"/>
    </row>
    <row r="370" spans="6:21">
      <c r="F370" s="13"/>
      <c r="G370" s="8"/>
      <c r="L370" s="16"/>
      <c r="M370" s="15"/>
      <c r="N370" s="15"/>
      <c r="O370" s="15"/>
      <c r="P370" s="14"/>
      <c r="Q370" s="12"/>
      <c r="R370" s="12"/>
      <c r="U370" s="11"/>
    </row>
    <row r="371" spans="6:21">
      <c r="F371" s="13"/>
      <c r="G371" s="8"/>
      <c r="L371" s="16"/>
      <c r="M371" s="15"/>
      <c r="N371" s="15"/>
      <c r="O371" s="15"/>
      <c r="P371" s="14"/>
      <c r="Q371" s="12"/>
      <c r="R371" s="12"/>
      <c r="U371" s="11"/>
    </row>
    <row r="372" spans="6:21">
      <c r="F372" s="13"/>
      <c r="G372" s="8"/>
      <c r="L372" s="16"/>
      <c r="M372" s="15"/>
      <c r="N372" s="15"/>
      <c r="O372" s="15"/>
      <c r="P372" s="14"/>
      <c r="Q372" s="12"/>
      <c r="R372" s="12"/>
      <c r="U372" s="11"/>
    </row>
    <row r="373" spans="6:21">
      <c r="F373" s="13"/>
      <c r="G373" s="8"/>
      <c r="L373" s="16"/>
      <c r="M373" s="15"/>
      <c r="N373" s="15"/>
      <c r="O373" s="15"/>
      <c r="P373" s="14"/>
      <c r="Q373" s="12"/>
      <c r="R373" s="12"/>
      <c r="U373" s="11"/>
    </row>
    <row r="374" spans="6:21">
      <c r="F374" s="13"/>
      <c r="G374" s="8"/>
      <c r="L374" s="16"/>
      <c r="M374" s="15"/>
      <c r="N374" s="15"/>
      <c r="O374" s="15"/>
      <c r="P374" s="14"/>
      <c r="Q374" s="12"/>
      <c r="R374" s="12"/>
      <c r="U374" s="11"/>
    </row>
    <row r="375" spans="6:21">
      <c r="F375" s="13"/>
      <c r="G375" s="8"/>
      <c r="L375" s="16"/>
      <c r="M375" s="15"/>
      <c r="N375" s="15"/>
      <c r="O375" s="15"/>
      <c r="P375" s="14"/>
      <c r="Q375" s="12"/>
      <c r="R375" s="12"/>
      <c r="U375" s="11"/>
    </row>
    <row r="376" spans="6:21">
      <c r="F376" s="13"/>
      <c r="G376" s="8"/>
      <c r="L376" s="16"/>
      <c r="M376" s="15"/>
      <c r="N376" s="15"/>
      <c r="O376" s="15"/>
      <c r="P376" s="14"/>
      <c r="Q376" s="12"/>
      <c r="R376" s="12"/>
      <c r="U376" s="11"/>
    </row>
    <row r="377" spans="6:21">
      <c r="F377" s="13"/>
      <c r="G377" s="8"/>
      <c r="L377" s="16"/>
      <c r="M377" s="15"/>
      <c r="N377" s="15"/>
      <c r="O377" s="15"/>
      <c r="P377" s="14"/>
      <c r="Q377" s="12"/>
      <c r="R377" s="12"/>
      <c r="U377" s="11"/>
    </row>
    <row r="378" spans="6:21">
      <c r="F378" s="13"/>
      <c r="G378" s="8"/>
      <c r="L378" s="16"/>
      <c r="M378" s="15"/>
      <c r="N378" s="15"/>
      <c r="O378" s="15"/>
      <c r="P378" s="14"/>
      <c r="Q378" s="12"/>
      <c r="R378" s="12"/>
      <c r="U378" s="11"/>
    </row>
    <row r="379" spans="6:21">
      <c r="F379" s="13"/>
      <c r="G379" s="8"/>
      <c r="L379" s="16"/>
      <c r="M379" s="15"/>
      <c r="N379" s="15"/>
      <c r="O379" s="15"/>
      <c r="P379" s="14"/>
      <c r="Q379" s="12"/>
      <c r="R379" s="12"/>
      <c r="U379" s="11"/>
    </row>
    <row r="380" spans="6:21">
      <c r="F380" s="13"/>
      <c r="G380" s="8"/>
      <c r="L380" s="16"/>
      <c r="M380" s="15"/>
      <c r="N380" s="15"/>
      <c r="O380" s="15"/>
      <c r="P380" s="14"/>
      <c r="Q380" s="12"/>
      <c r="R380" s="12"/>
      <c r="U380" s="11"/>
    </row>
    <row r="381" spans="6:21">
      <c r="F381" s="13"/>
      <c r="G381" s="8"/>
      <c r="L381" s="16"/>
      <c r="M381" s="15"/>
      <c r="N381" s="15"/>
      <c r="O381" s="15"/>
      <c r="P381" s="14"/>
      <c r="Q381" s="12"/>
      <c r="R381" s="12"/>
      <c r="U381" s="11"/>
    </row>
    <row r="382" spans="6:21">
      <c r="F382" s="13"/>
      <c r="G382" s="8"/>
      <c r="L382" s="16"/>
      <c r="M382" s="15"/>
      <c r="N382" s="15"/>
      <c r="O382" s="15"/>
      <c r="P382" s="14"/>
      <c r="Q382" s="12"/>
      <c r="R382" s="12"/>
      <c r="U382" s="11"/>
    </row>
    <row r="383" spans="6:21">
      <c r="F383" s="13"/>
      <c r="G383" s="8"/>
      <c r="L383" s="16"/>
      <c r="M383" s="15"/>
      <c r="N383" s="15"/>
      <c r="O383" s="15"/>
      <c r="P383" s="14"/>
      <c r="Q383" s="12"/>
      <c r="R383" s="12"/>
      <c r="U383" s="11"/>
    </row>
    <row r="384" spans="6:21">
      <c r="F384" s="13"/>
      <c r="G384" s="8"/>
      <c r="L384" s="16"/>
      <c r="M384" s="15"/>
      <c r="N384" s="15"/>
      <c r="O384" s="15"/>
      <c r="P384" s="14"/>
      <c r="Q384" s="12"/>
      <c r="R384" s="12"/>
      <c r="U384" s="11"/>
    </row>
    <row r="385" spans="6:21">
      <c r="F385" s="13"/>
      <c r="G385" s="8"/>
      <c r="L385" s="16"/>
      <c r="M385" s="15"/>
      <c r="N385" s="15"/>
      <c r="O385" s="15"/>
      <c r="P385" s="14"/>
      <c r="Q385" s="12"/>
      <c r="R385" s="12"/>
      <c r="U385" s="11"/>
    </row>
    <row r="386" spans="6:21">
      <c r="F386" s="13"/>
      <c r="G386" s="8"/>
      <c r="L386" s="16"/>
      <c r="M386" s="15"/>
      <c r="N386" s="15"/>
      <c r="O386" s="15"/>
      <c r="P386" s="14"/>
      <c r="Q386" s="12"/>
      <c r="R386" s="12"/>
      <c r="U386" s="11"/>
    </row>
    <row r="387" spans="6:21">
      <c r="F387" s="13"/>
      <c r="G387" s="8"/>
      <c r="L387" s="16"/>
      <c r="M387" s="15"/>
      <c r="N387" s="15"/>
      <c r="O387" s="15"/>
      <c r="P387" s="14"/>
      <c r="Q387" s="12"/>
      <c r="R387" s="12"/>
      <c r="U387" s="11"/>
    </row>
    <row r="388" spans="6:21">
      <c r="F388" s="13"/>
      <c r="G388" s="8"/>
      <c r="L388" s="16"/>
      <c r="M388" s="15"/>
      <c r="N388" s="15"/>
      <c r="O388" s="15"/>
      <c r="P388" s="14"/>
      <c r="Q388" s="12"/>
      <c r="R388" s="12"/>
      <c r="U388" s="11"/>
    </row>
    <row r="389" spans="6:21">
      <c r="F389" s="13"/>
      <c r="G389" s="8"/>
      <c r="L389" s="16"/>
      <c r="M389" s="15"/>
      <c r="N389" s="15"/>
      <c r="O389" s="15"/>
      <c r="P389" s="14"/>
      <c r="Q389" s="12"/>
      <c r="R389" s="12"/>
      <c r="U389" s="11"/>
    </row>
    <row r="390" spans="6:21">
      <c r="F390" s="13"/>
      <c r="G390" s="8"/>
      <c r="L390" s="16"/>
      <c r="M390" s="15"/>
      <c r="N390" s="15"/>
      <c r="O390" s="15"/>
      <c r="P390" s="14"/>
      <c r="Q390" s="12"/>
      <c r="R390" s="12"/>
      <c r="U390" s="11"/>
    </row>
    <row r="391" spans="6:21">
      <c r="F391" s="13"/>
      <c r="G391" s="8"/>
      <c r="L391" s="16"/>
      <c r="M391" s="15"/>
      <c r="N391" s="15"/>
      <c r="O391" s="15"/>
      <c r="P391" s="14"/>
      <c r="Q391" s="12"/>
      <c r="R391" s="12"/>
      <c r="U391" s="11"/>
    </row>
    <row r="392" spans="6:21">
      <c r="F392" s="13"/>
      <c r="G392" s="8"/>
      <c r="L392" s="16"/>
      <c r="M392" s="15"/>
      <c r="N392" s="15"/>
      <c r="O392" s="15"/>
      <c r="P392" s="14"/>
      <c r="Q392" s="12"/>
      <c r="R392" s="12"/>
      <c r="U392" s="11"/>
    </row>
    <row r="393" spans="6:21">
      <c r="F393" s="13"/>
      <c r="G393" s="8"/>
      <c r="L393" s="16"/>
      <c r="M393" s="15"/>
      <c r="N393" s="15"/>
      <c r="O393" s="15"/>
      <c r="P393" s="14"/>
      <c r="Q393" s="12"/>
      <c r="R393" s="12"/>
      <c r="U393" s="11"/>
    </row>
    <row r="394" spans="6:21">
      <c r="F394" s="13"/>
      <c r="G394" s="8"/>
      <c r="L394" s="16"/>
      <c r="M394" s="15"/>
      <c r="N394" s="15"/>
      <c r="O394" s="15"/>
      <c r="P394" s="14"/>
      <c r="Q394" s="12"/>
      <c r="R394" s="12"/>
      <c r="U394" s="11"/>
    </row>
    <row r="395" spans="6:21">
      <c r="F395" s="13"/>
      <c r="G395" s="8"/>
      <c r="L395" s="16"/>
      <c r="M395" s="15"/>
      <c r="N395" s="15"/>
      <c r="O395" s="15"/>
      <c r="P395" s="14"/>
      <c r="Q395" s="12"/>
      <c r="R395" s="12"/>
      <c r="U395" s="11"/>
    </row>
    <row r="396" spans="6:21">
      <c r="F396" s="13"/>
      <c r="G396" s="8"/>
      <c r="L396" s="16"/>
      <c r="M396" s="15"/>
      <c r="N396" s="15"/>
      <c r="O396" s="15"/>
      <c r="P396" s="14"/>
      <c r="Q396" s="12"/>
      <c r="R396" s="12"/>
      <c r="U396" s="11"/>
    </row>
    <row r="397" spans="6:21">
      <c r="F397" s="13"/>
      <c r="G397" s="8"/>
      <c r="L397" s="16"/>
      <c r="M397" s="15"/>
      <c r="N397" s="15"/>
      <c r="O397" s="15"/>
      <c r="P397" s="14"/>
      <c r="Q397" s="12"/>
      <c r="R397" s="12"/>
      <c r="U397" s="11"/>
    </row>
    <row r="398" spans="6:21">
      <c r="F398" s="13"/>
      <c r="G398" s="8"/>
      <c r="L398" s="16"/>
      <c r="M398" s="15"/>
      <c r="N398" s="15"/>
      <c r="O398" s="15"/>
      <c r="P398" s="14"/>
      <c r="Q398" s="12"/>
      <c r="R398" s="12"/>
      <c r="U398" s="11"/>
    </row>
    <row r="399" spans="6:21">
      <c r="F399" s="13"/>
      <c r="G399" s="8"/>
      <c r="L399" s="16"/>
      <c r="M399" s="15"/>
      <c r="N399" s="15"/>
      <c r="O399" s="15"/>
      <c r="P399" s="14"/>
      <c r="Q399" s="12"/>
      <c r="R399" s="12"/>
      <c r="U399" s="11"/>
    </row>
    <row r="400" spans="6:21">
      <c r="F400" s="13"/>
      <c r="G400" s="8"/>
      <c r="L400" s="16"/>
      <c r="M400" s="15"/>
      <c r="N400" s="15"/>
      <c r="O400" s="15"/>
      <c r="P400" s="14"/>
      <c r="Q400" s="12"/>
      <c r="R400" s="12"/>
      <c r="U400" s="11"/>
    </row>
    <row r="401" spans="6:21">
      <c r="F401" s="13"/>
      <c r="G401" s="8"/>
      <c r="L401" s="16"/>
      <c r="M401" s="15"/>
      <c r="N401" s="15"/>
      <c r="O401" s="15"/>
      <c r="P401" s="14"/>
      <c r="Q401" s="12"/>
      <c r="R401" s="12"/>
      <c r="U401" s="11"/>
    </row>
    <row r="402" spans="6:21">
      <c r="F402" s="13"/>
      <c r="G402" s="8"/>
      <c r="L402" s="16"/>
      <c r="M402" s="15"/>
      <c r="N402" s="15"/>
      <c r="O402" s="15"/>
      <c r="P402" s="14"/>
      <c r="Q402" s="12"/>
      <c r="R402" s="12"/>
      <c r="U402" s="11"/>
    </row>
    <row r="403" spans="6:21">
      <c r="F403" s="13"/>
      <c r="G403" s="8"/>
      <c r="L403" s="16"/>
      <c r="M403" s="15"/>
      <c r="N403" s="15"/>
      <c r="O403" s="15"/>
      <c r="P403" s="14"/>
      <c r="Q403" s="12"/>
      <c r="R403" s="12"/>
      <c r="U403" s="11"/>
    </row>
    <row r="404" spans="6:21">
      <c r="F404" s="13"/>
      <c r="G404" s="8"/>
      <c r="L404" s="16"/>
      <c r="M404" s="15"/>
      <c r="N404" s="15"/>
      <c r="O404" s="15"/>
      <c r="P404" s="14"/>
      <c r="Q404" s="12"/>
      <c r="R404" s="12"/>
      <c r="U404" s="11"/>
    </row>
    <row r="405" spans="6:21">
      <c r="F405" s="13"/>
      <c r="G405" s="8"/>
      <c r="L405" s="16"/>
      <c r="M405" s="15"/>
      <c r="N405" s="15"/>
      <c r="O405" s="15"/>
      <c r="P405" s="14"/>
      <c r="Q405" s="12"/>
      <c r="R405" s="12"/>
      <c r="U405" s="11"/>
    </row>
    <row r="406" spans="6:21">
      <c r="F406" s="13"/>
      <c r="G406" s="8"/>
      <c r="L406" s="16"/>
      <c r="M406" s="15"/>
      <c r="N406" s="15"/>
      <c r="O406" s="15"/>
      <c r="P406" s="14"/>
      <c r="Q406" s="12"/>
      <c r="R406" s="12"/>
      <c r="U406" s="11"/>
    </row>
    <row r="407" spans="6:21">
      <c r="F407" s="13"/>
      <c r="G407" s="8"/>
      <c r="L407" s="16"/>
      <c r="M407" s="15"/>
      <c r="N407" s="15"/>
      <c r="O407" s="15"/>
      <c r="P407" s="14"/>
      <c r="Q407" s="12"/>
      <c r="R407" s="12"/>
      <c r="U407" s="11"/>
    </row>
    <row r="408" spans="6:21">
      <c r="F408" s="13"/>
      <c r="G408" s="8"/>
      <c r="L408" s="16"/>
      <c r="M408" s="15"/>
      <c r="N408" s="15"/>
      <c r="O408" s="15"/>
      <c r="P408" s="14"/>
      <c r="Q408" s="12"/>
      <c r="R408" s="12"/>
      <c r="U408" s="11"/>
    </row>
    <row r="409" spans="6:21">
      <c r="F409" s="13"/>
      <c r="G409" s="8"/>
      <c r="L409" s="16"/>
      <c r="M409" s="15"/>
      <c r="N409" s="15"/>
      <c r="O409" s="15"/>
      <c r="P409" s="14"/>
      <c r="Q409" s="12"/>
      <c r="R409" s="12"/>
      <c r="U409" s="11"/>
    </row>
    <row r="410" spans="6:21">
      <c r="F410" s="13"/>
      <c r="G410" s="8"/>
      <c r="L410" s="16"/>
      <c r="M410" s="15"/>
      <c r="N410" s="15"/>
      <c r="O410" s="15"/>
      <c r="P410" s="14"/>
      <c r="Q410" s="12"/>
      <c r="R410" s="12"/>
      <c r="U410" s="11"/>
    </row>
    <row r="411" spans="6:21">
      <c r="F411" s="13"/>
      <c r="G411" s="8"/>
      <c r="L411" s="16"/>
      <c r="M411" s="15"/>
      <c r="N411" s="15"/>
      <c r="O411" s="15"/>
      <c r="P411" s="14"/>
      <c r="Q411" s="12"/>
      <c r="R411" s="12"/>
      <c r="U411" s="11"/>
    </row>
    <row r="412" spans="6:21">
      <c r="F412" s="13"/>
      <c r="G412" s="8"/>
      <c r="L412" s="16"/>
      <c r="M412" s="15"/>
      <c r="N412" s="15"/>
      <c r="O412" s="15"/>
      <c r="P412" s="14"/>
      <c r="Q412" s="12"/>
      <c r="R412" s="12"/>
      <c r="U412" s="11"/>
    </row>
    <row r="413" spans="6:21">
      <c r="F413" s="13"/>
      <c r="G413" s="8"/>
      <c r="L413" s="16"/>
      <c r="M413" s="15"/>
      <c r="N413" s="15"/>
      <c r="O413" s="15"/>
      <c r="P413" s="14"/>
      <c r="Q413" s="12"/>
      <c r="R413" s="12"/>
      <c r="U413" s="11"/>
    </row>
    <row r="414" spans="6:21">
      <c r="F414" s="13"/>
      <c r="G414" s="8"/>
      <c r="L414" s="16"/>
      <c r="M414" s="15"/>
      <c r="N414" s="15"/>
      <c r="O414" s="15"/>
      <c r="P414" s="14"/>
      <c r="Q414" s="12"/>
      <c r="R414" s="12"/>
      <c r="U414" s="11"/>
    </row>
    <row r="415" spans="6:21">
      <c r="F415" s="13"/>
      <c r="G415" s="8"/>
      <c r="L415" s="16"/>
      <c r="M415" s="15"/>
      <c r="N415" s="15"/>
      <c r="O415" s="15"/>
      <c r="P415" s="14"/>
      <c r="Q415" s="12"/>
      <c r="R415" s="12"/>
      <c r="U415" s="11"/>
    </row>
    <row r="416" spans="6:21">
      <c r="F416" s="13"/>
      <c r="G416" s="8"/>
      <c r="L416" s="16"/>
      <c r="M416" s="15"/>
      <c r="N416" s="15"/>
      <c r="O416" s="15"/>
      <c r="P416" s="14"/>
      <c r="Q416" s="12"/>
      <c r="R416" s="12"/>
      <c r="U416" s="11"/>
    </row>
    <row r="417" spans="6:21">
      <c r="F417" s="13"/>
      <c r="G417" s="8"/>
      <c r="L417" s="16"/>
      <c r="M417" s="15"/>
      <c r="N417" s="15"/>
      <c r="O417" s="15"/>
      <c r="P417" s="14"/>
      <c r="Q417" s="12"/>
      <c r="R417" s="12"/>
      <c r="U417" s="11"/>
    </row>
    <row r="418" spans="6:21">
      <c r="F418" s="13"/>
      <c r="G418" s="8"/>
      <c r="L418" s="16"/>
      <c r="M418" s="15"/>
      <c r="N418" s="15"/>
      <c r="O418" s="15"/>
      <c r="P418" s="14"/>
      <c r="Q418" s="12"/>
      <c r="R418" s="12"/>
      <c r="U418" s="11"/>
    </row>
    <row r="419" spans="6:21">
      <c r="F419" s="13"/>
      <c r="G419" s="8"/>
      <c r="L419" s="16"/>
      <c r="M419" s="15"/>
      <c r="N419" s="15"/>
      <c r="O419" s="15"/>
      <c r="P419" s="14"/>
      <c r="Q419" s="12"/>
      <c r="R419" s="12"/>
      <c r="U419" s="11"/>
    </row>
    <row r="420" spans="6:21">
      <c r="F420" s="13"/>
      <c r="G420" s="8"/>
      <c r="L420" s="16"/>
      <c r="M420" s="15"/>
      <c r="N420" s="15"/>
      <c r="O420" s="15"/>
      <c r="P420" s="14"/>
      <c r="Q420" s="12"/>
      <c r="R420" s="12"/>
      <c r="U420" s="11"/>
    </row>
    <row r="421" spans="6:21">
      <c r="F421" s="13"/>
      <c r="G421" s="8"/>
      <c r="L421" s="16"/>
      <c r="M421" s="15"/>
      <c r="N421" s="15"/>
      <c r="O421" s="15"/>
      <c r="P421" s="14"/>
      <c r="Q421" s="12"/>
      <c r="R421" s="12"/>
      <c r="U421" s="11"/>
    </row>
    <row r="422" spans="6:21">
      <c r="F422" s="13"/>
      <c r="G422" s="8"/>
      <c r="L422" s="16"/>
      <c r="M422" s="15"/>
      <c r="N422" s="15"/>
      <c r="O422" s="15"/>
      <c r="P422" s="14"/>
      <c r="Q422" s="12"/>
      <c r="R422" s="12"/>
      <c r="U422" s="11"/>
    </row>
    <row r="423" spans="6:21">
      <c r="F423" s="13"/>
      <c r="G423" s="8"/>
      <c r="L423" s="16"/>
      <c r="M423" s="15"/>
      <c r="N423" s="15"/>
      <c r="O423" s="15"/>
      <c r="P423" s="14"/>
      <c r="Q423" s="12"/>
      <c r="R423" s="12"/>
      <c r="U423" s="11"/>
    </row>
    <row r="424" spans="6:21">
      <c r="F424" s="13"/>
      <c r="G424" s="8"/>
      <c r="L424" s="16"/>
      <c r="M424" s="15"/>
      <c r="N424" s="15"/>
      <c r="O424" s="15"/>
      <c r="P424" s="14"/>
      <c r="Q424" s="12"/>
      <c r="R424" s="12"/>
      <c r="U424" s="11"/>
    </row>
    <row r="425" spans="6:21">
      <c r="F425" s="13"/>
      <c r="G425" s="8"/>
      <c r="L425" s="16"/>
      <c r="M425" s="15"/>
      <c r="N425" s="15"/>
      <c r="O425" s="15"/>
      <c r="P425" s="14"/>
      <c r="Q425" s="12"/>
      <c r="R425" s="12"/>
      <c r="U425" s="11"/>
    </row>
    <row r="426" spans="6:21">
      <c r="F426" s="13"/>
      <c r="G426" s="8"/>
      <c r="L426" s="16"/>
      <c r="M426" s="15"/>
      <c r="N426" s="15"/>
      <c r="O426" s="15"/>
      <c r="P426" s="14"/>
      <c r="Q426" s="12"/>
      <c r="R426" s="12"/>
      <c r="U426" s="11"/>
    </row>
    <row r="427" spans="6:21">
      <c r="F427" s="13"/>
      <c r="G427" s="8"/>
      <c r="L427" s="16"/>
      <c r="M427" s="15"/>
      <c r="N427" s="15"/>
      <c r="O427" s="15"/>
      <c r="P427" s="14"/>
      <c r="Q427" s="12"/>
      <c r="R427" s="12"/>
      <c r="U427" s="11"/>
    </row>
    <row r="428" spans="6:21">
      <c r="F428" s="13"/>
      <c r="G428" s="8"/>
      <c r="L428" s="16"/>
      <c r="M428" s="15"/>
      <c r="N428" s="15"/>
      <c r="O428" s="15"/>
      <c r="P428" s="14"/>
      <c r="Q428" s="12"/>
      <c r="R428" s="12"/>
      <c r="U428" s="11"/>
    </row>
    <row r="429" spans="6:21">
      <c r="F429" s="13"/>
      <c r="G429" s="8"/>
      <c r="L429" s="16"/>
      <c r="M429" s="15"/>
      <c r="N429" s="15"/>
      <c r="O429" s="15"/>
      <c r="P429" s="14"/>
      <c r="Q429" s="12"/>
      <c r="R429" s="12"/>
      <c r="U429" s="11"/>
    </row>
    <row r="430" spans="6:21">
      <c r="F430" s="13"/>
      <c r="G430" s="8"/>
      <c r="L430" s="16"/>
      <c r="M430" s="15"/>
      <c r="N430" s="15"/>
      <c r="O430" s="15"/>
      <c r="P430" s="14"/>
      <c r="Q430" s="12"/>
      <c r="R430" s="12"/>
      <c r="U430" s="11"/>
    </row>
    <row r="431" spans="6:21">
      <c r="F431" s="13"/>
      <c r="G431" s="8"/>
      <c r="L431" s="16"/>
      <c r="M431" s="15"/>
      <c r="N431" s="15"/>
      <c r="O431" s="15"/>
      <c r="P431" s="14"/>
      <c r="Q431" s="12"/>
      <c r="R431" s="12"/>
      <c r="U431" s="11"/>
    </row>
    <row r="432" spans="6:21">
      <c r="F432" s="13"/>
      <c r="G432" s="8"/>
      <c r="L432" s="16"/>
      <c r="M432" s="15"/>
      <c r="N432" s="15"/>
      <c r="O432" s="15"/>
      <c r="P432" s="14"/>
      <c r="Q432" s="12"/>
      <c r="R432" s="12"/>
      <c r="U432" s="11"/>
    </row>
    <row r="433" spans="6:21">
      <c r="F433" s="13"/>
      <c r="G433" s="8"/>
      <c r="L433" s="16"/>
      <c r="M433" s="15"/>
      <c r="N433" s="15"/>
      <c r="O433" s="15"/>
      <c r="P433" s="14"/>
      <c r="Q433" s="12"/>
      <c r="R433" s="12"/>
      <c r="U433" s="11"/>
    </row>
    <row r="434" spans="6:21">
      <c r="F434" s="13"/>
      <c r="G434" s="8"/>
      <c r="L434" s="16"/>
      <c r="M434" s="15"/>
      <c r="N434" s="15"/>
      <c r="O434" s="15"/>
      <c r="P434" s="14"/>
      <c r="Q434" s="12"/>
      <c r="R434" s="12"/>
      <c r="U434" s="11"/>
    </row>
    <row r="435" spans="6:21">
      <c r="F435" s="13"/>
      <c r="G435" s="8"/>
      <c r="L435" s="16"/>
      <c r="M435" s="15"/>
      <c r="N435" s="15"/>
      <c r="O435" s="15"/>
      <c r="P435" s="14"/>
      <c r="Q435" s="12"/>
      <c r="R435" s="12"/>
      <c r="U435" s="11"/>
    </row>
    <row r="436" spans="6:21">
      <c r="F436" s="13"/>
      <c r="G436" s="8"/>
      <c r="L436" s="16"/>
      <c r="M436" s="15"/>
      <c r="N436" s="15"/>
      <c r="O436" s="15"/>
      <c r="P436" s="14"/>
      <c r="Q436" s="12"/>
      <c r="R436" s="12"/>
      <c r="U436" s="11"/>
    </row>
    <row r="437" spans="6:21">
      <c r="F437" s="13"/>
      <c r="G437" s="8"/>
      <c r="L437" s="16"/>
      <c r="M437" s="15"/>
      <c r="N437" s="15"/>
      <c r="O437" s="15"/>
      <c r="P437" s="14"/>
      <c r="Q437" s="12"/>
      <c r="R437" s="12"/>
      <c r="U437" s="11"/>
    </row>
    <row r="438" spans="6:21">
      <c r="F438" s="13"/>
      <c r="G438" s="8"/>
      <c r="L438" s="16"/>
      <c r="M438" s="15"/>
      <c r="N438" s="15"/>
      <c r="O438" s="15"/>
      <c r="P438" s="14"/>
      <c r="Q438" s="12"/>
      <c r="R438" s="12"/>
      <c r="U438" s="11"/>
    </row>
    <row r="439" spans="6:21">
      <c r="F439" s="13"/>
      <c r="G439" s="8"/>
      <c r="L439" s="16"/>
      <c r="M439" s="15"/>
      <c r="N439" s="15"/>
      <c r="O439" s="15"/>
      <c r="P439" s="14"/>
      <c r="Q439" s="12"/>
      <c r="R439" s="12"/>
      <c r="U439" s="11"/>
    </row>
    <row r="440" spans="6:21">
      <c r="F440" s="13"/>
      <c r="G440" s="8"/>
      <c r="L440" s="16"/>
      <c r="M440" s="15"/>
      <c r="N440" s="15"/>
      <c r="O440" s="15"/>
      <c r="P440" s="14"/>
      <c r="Q440" s="12"/>
      <c r="R440" s="12"/>
      <c r="U440" s="11"/>
    </row>
    <row r="441" spans="6:21">
      <c r="F441" s="13"/>
      <c r="G441" s="8"/>
      <c r="L441" s="16"/>
      <c r="M441" s="15"/>
      <c r="N441" s="15"/>
      <c r="O441" s="15"/>
      <c r="P441" s="14"/>
      <c r="Q441" s="12"/>
      <c r="R441" s="12"/>
      <c r="U441" s="11"/>
    </row>
    <row r="442" spans="6:21">
      <c r="F442" s="13"/>
      <c r="G442" s="8"/>
      <c r="L442" s="16"/>
      <c r="M442" s="15"/>
      <c r="N442" s="15"/>
      <c r="O442" s="15"/>
      <c r="P442" s="14"/>
      <c r="Q442" s="12"/>
      <c r="R442" s="12"/>
      <c r="U442" s="11"/>
    </row>
    <row r="443" spans="6:21">
      <c r="F443" s="13"/>
      <c r="G443" s="8"/>
      <c r="L443" s="16"/>
      <c r="M443" s="15"/>
      <c r="N443" s="15"/>
      <c r="O443" s="15"/>
      <c r="P443" s="14"/>
      <c r="Q443" s="12"/>
      <c r="R443" s="12"/>
      <c r="U443" s="11"/>
    </row>
    <row r="444" spans="6:21">
      <c r="F444" s="13"/>
      <c r="G444" s="8"/>
      <c r="L444" s="16"/>
      <c r="M444" s="15"/>
      <c r="N444" s="15"/>
      <c r="O444" s="15"/>
      <c r="P444" s="14"/>
      <c r="Q444" s="12"/>
      <c r="R444" s="12"/>
      <c r="U444" s="11"/>
    </row>
    <row r="445" spans="6:21">
      <c r="F445" s="13"/>
      <c r="G445" s="8"/>
      <c r="L445" s="16"/>
      <c r="M445" s="15"/>
      <c r="N445" s="15"/>
      <c r="O445" s="15"/>
      <c r="P445" s="14"/>
      <c r="Q445" s="12"/>
      <c r="R445" s="12"/>
      <c r="U445" s="11"/>
    </row>
    <row r="446" spans="6:21">
      <c r="F446" s="13"/>
      <c r="G446" s="8"/>
      <c r="L446" s="16"/>
      <c r="M446" s="15"/>
      <c r="N446" s="15"/>
      <c r="O446" s="15"/>
      <c r="P446" s="14"/>
      <c r="Q446" s="12"/>
      <c r="R446" s="12"/>
      <c r="U446" s="11"/>
    </row>
    <row r="447" spans="6:21">
      <c r="F447" s="13"/>
      <c r="G447" s="8"/>
      <c r="L447" s="16"/>
      <c r="M447" s="15"/>
      <c r="N447" s="15"/>
      <c r="O447" s="15"/>
      <c r="P447" s="14"/>
      <c r="Q447" s="12"/>
      <c r="R447" s="12"/>
      <c r="U447" s="11"/>
    </row>
    <row r="448" spans="6:21">
      <c r="F448" s="13"/>
      <c r="G448" s="8"/>
      <c r="L448" s="16"/>
      <c r="M448" s="15"/>
      <c r="N448" s="15"/>
      <c r="O448" s="15"/>
      <c r="P448" s="14"/>
      <c r="Q448" s="12"/>
      <c r="R448" s="12"/>
      <c r="U448" s="11"/>
    </row>
    <row r="449" spans="6:21">
      <c r="F449" s="13"/>
      <c r="G449" s="8"/>
      <c r="L449" s="16"/>
      <c r="M449" s="15"/>
      <c r="N449" s="15"/>
      <c r="O449" s="15"/>
      <c r="P449" s="14"/>
      <c r="Q449" s="12"/>
      <c r="R449" s="12"/>
      <c r="U449" s="11"/>
    </row>
    <row r="450" spans="6:21">
      <c r="F450" s="13"/>
      <c r="G450" s="8"/>
      <c r="L450" s="16"/>
      <c r="M450" s="15"/>
      <c r="N450" s="15"/>
      <c r="O450" s="15"/>
      <c r="P450" s="14"/>
      <c r="Q450" s="12"/>
      <c r="R450" s="12"/>
      <c r="U450" s="11"/>
    </row>
    <row r="451" spans="6:21">
      <c r="F451" s="13"/>
      <c r="G451" s="8"/>
      <c r="L451" s="16"/>
      <c r="M451" s="15"/>
      <c r="N451" s="15"/>
      <c r="O451" s="15"/>
      <c r="P451" s="14"/>
      <c r="Q451" s="12"/>
      <c r="R451" s="12"/>
      <c r="U451" s="11"/>
    </row>
    <row r="452" spans="6:21">
      <c r="F452" s="13"/>
      <c r="G452" s="8"/>
      <c r="L452" s="16"/>
      <c r="M452" s="15"/>
      <c r="N452" s="15"/>
      <c r="O452" s="15"/>
      <c r="P452" s="14"/>
      <c r="Q452" s="12"/>
      <c r="R452" s="12"/>
      <c r="U452" s="11"/>
    </row>
    <row r="453" spans="6:21">
      <c r="F453" s="13"/>
      <c r="G453" s="8"/>
      <c r="L453" s="16"/>
      <c r="M453" s="15"/>
      <c r="N453" s="15"/>
      <c r="O453" s="15"/>
      <c r="P453" s="14"/>
      <c r="Q453" s="12"/>
      <c r="R453" s="12"/>
      <c r="U453" s="11"/>
    </row>
    <row r="454" spans="6:21">
      <c r="F454" s="13"/>
      <c r="G454" s="8"/>
      <c r="L454" s="16"/>
      <c r="M454" s="15"/>
      <c r="N454" s="15"/>
      <c r="O454" s="15"/>
      <c r="P454" s="14"/>
      <c r="Q454" s="12"/>
      <c r="R454" s="12"/>
      <c r="U454" s="11"/>
    </row>
    <row r="455" spans="6:21">
      <c r="F455" s="13"/>
      <c r="G455" s="8"/>
      <c r="L455" s="16"/>
      <c r="M455" s="15"/>
      <c r="N455" s="15"/>
      <c r="O455" s="15"/>
      <c r="P455" s="14"/>
      <c r="Q455" s="12"/>
      <c r="R455" s="12"/>
      <c r="U455" s="11"/>
    </row>
    <row r="456" spans="6:21">
      <c r="F456" s="13"/>
      <c r="G456" s="8"/>
      <c r="L456" s="16"/>
      <c r="M456" s="15"/>
      <c r="N456" s="15"/>
      <c r="O456" s="15"/>
      <c r="P456" s="14"/>
      <c r="Q456" s="12"/>
      <c r="R456" s="12"/>
      <c r="U456" s="11"/>
    </row>
    <row r="457" spans="6:21">
      <c r="F457" s="13"/>
      <c r="G457" s="8"/>
      <c r="L457" s="16"/>
      <c r="M457" s="15"/>
      <c r="N457" s="15"/>
      <c r="O457" s="15"/>
      <c r="P457" s="14"/>
      <c r="Q457" s="12"/>
      <c r="R457" s="12"/>
      <c r="U457" s="11"/>
    </row>
    <row r="458" spans="6:21">
      <c r="F458" s="13"/>
      <c r="G458" s="8"/>
      <c r="L458" s="16"/>
      <c r="M458" s="15"/>
      <c r="N458" s="15"/>
      <c r="O458" s="15"/>
      <c r="P458" s="14"/>
      <c r="Q458" s="12"/>
      <c r="R458" s="12"/>
      <c r="U458" s="11"/>
    </row>
    <row r="459" spans="6:21">
      <c r="F459" s="13"/>
      <c r="G459" s="8"/>
      <c r="L459" s="16"/>
      <c r="M459" s="15"/>
      <c r="N459" s="15"/>
      <c r="O459" s="15"/>
      <c r="P459" s="14"/>
      <c r="Q459" s="12"/>
      <c r="R459" s="12"/>
      <c r="U459" s="11"/>
    </row>
    <row r="460" spans="6:21">
      <c r="F460" s="13"/>
      <c r="G460" s="8"/>
      <c r="L460" s="16"/>
      <c r="M460" s="15"/>
      <c r="N460" s="15"/>
      <c r="O460" s="15"/>
      <c r="P460" s="14"/>
      <c r="Q460" s="12"/>
      <c r="R460" s="12"/>
      <c r="U460" s="11"/>
    </row>
    <row r="461" spans="6:21">
      <c r="F461" s="13"/>
      <c r="G461" s="8"/>
      <c r="L461" s="16"/>
      <c r="M461" s="15"/>
      <c r="N461" s="15"/>
      <c r="O461" s="15"/>
      <c r="P461" s="14"/>
      <c r="Q461" s="12"/>
      <c r="R461" s="12"/>
      <c r="U461" s="11"/>
    </row>
    <row r="462" spans="6:21">
      <c r="F462" s="13"/>
      <c r="G462" s="8"/>
      <c r="L462" s="16"/>
      <c r="M462" s="15"/>
      <c r="N462" s="15"/>
      <c r="O462" s="15"/>
      <c r="P462" s="14"/>
      <c r="Q462" s="12"/>
      <c r="R462" s="12"/>
      <c r="U462" s="11"/>
    </row>
    <row r="463" spans="6:21">
      <c r="F463" s="13"/>
      <c r="G463" s="8"/>
      <c r="L463" s="16"/>
      <c r="M463" s="15"/>
      <c r="N463" s="15"/>
      <c r="O463" s="15"/>
      <c r="P463" s="14"/>
      <c r="Q463" s="12"/>
      <c r="R463" s="12"/>
      <c r="U463" s="11"/>
    </row>
    <row r="464" spans="6:21">
      <c r="F464" s="13"/>
      <c r="G464" s="8"/>
      <c r="L464" s="16"/>
      <c r="M464" s="15"/>
      <c r="N464" s="15"/>
      <c r="O464" s="15"/>
      <c r="P464" s="14"/>
      <c r="Q464" s="12"/>
      <c r="R464" s="12"/>
      <c r="U464" s="11"/>
    </row>
    <row r="465" spans="6:21">
      <c r="F465" s="13"/>
      <c r="G465" s="8"/>
      <c r="L465" s="16"/>
      <c r="M465" s="15"/>
      <c r="N465" s="15"/>
      <c r="O465" s="15"/>
      <c r="P465" s="14"/>
      <c r="Q465" s="12"/>
      <c r="R465" s="12"/>
      <c r="U465" s="11"/>
    </row>
    <row r="466" spans="6:21">
      <c r="F466" s="13"/>
      <c r="G466" s="8"/>
      <c r="L466" s="16"/>
      <c r="M466" s="15"/>
      <c r="N466" s="15"/>
      <c r="O466" s="15"/>
      <c r="P466" s="14"/>
      <c r="Q466" s="12"/>
      <c r="R466" s="12"/>
      <c r="U466" s="11"/>
    </row>
    <row r="467" spans="6:21">
      <c r="F467" s="13"/>
      <c r="G467" s="8"/>
      <c r="L467" s="16"/>
      <c r="M467" s="15"/>
      <c r="N467" s="15"/>
      <c r="O467" s="15"/>
      <c r="P467" s="14"/>
      <c r="Q467" s="12"/>
      <c r="R467" s="12"/>
      <c r="U467" s="11"/>
    </row>
    <row r="468" spans="6:21">
      <c r="F468" s="13"/>
      <c r="G468" s="8"/>
      <c r="L468" s="16"/>
      <c r="M468" s="15"/>
      <c r="N468" s="15"/>
      <c r="O468" s="15"/>
      <c r="P468" s="14"/>
      <c r="Q468" s="12"/>
      <c r="R468" s="12"/>
      <c r="U468" s="11"/>
    </row>
    <row r="469" spans="6:21">
      <c r="F469" s="13"/>
      <c r="G469" s="8"/>
      <c r="L469" s="16"/>
      <c r="M469" s="15"/>
      <c r="N469" s="15"/>
      <c r="O469" s="15"/>
      <c r="P469" s="14"/>
      <c r="Q469" s="12"/>
      <c r="R469" s="12"/>
      <c r="U469" s="11"/>
    </row>
    <row r="470" spans="6:21">
      <c r="F470" s="13"/>
      <c r="G470" s="8"/>
      <c r="L470" s="16"/>
      <c r="M470" s="15"/>
      <c r="N470" s="15"/>
      <c r="O470" s="15"/>
      <c r="P470" s="14"/>
      <c r="Q470" s="12"/>
      <c r="R470" s="12"/>
      <c r="U470" s="11"/>
    </row>
    <row r="471" spans="6:21">
      <c r="F471" s="13"/>
      <c r="G471" s="8"/>
      <c r="L471" s="16"/>
      <c r="M471" s="15"/>
      <c r="N471" s="15"/>
      <c r="O471" s="15"/>
      <c r="P471" s="14"/>
      <c r="Q471" s="12"/>
      <c r="R471" s="12"/>
      <c r="U471" s="11"/>
    </row>
    <row r="472" spans="6:21">
      <c r="F472" s="13"/>
      <c r="G472" s="8"/>
      <c r="L472" s="16"/>
      <c r="M472" s="15"/>
      <c r="N472" s="15"/>
      <c r="O472" s="15"/>
      <c r="P472" s="14"/>
      <c r="Q472" s="12"/>
      <c r="R472" s="12"/>
      <c r="U472" s="11"/>
    </row>
    <row r="473" spans="6:21">
      <c r="F473" s="13"/>
      <c r="G473" s="8"/>
      <c r="L473" s="16"/>
      <c r="M473" s="15"/>
      <c r="N473" s="15"/>
      <c r="O473" s="15"/>
      <c r="P473" s="14"/>
      <c r="Q473" s="12"/>
      <c r="R473" s="12"/>
      <c r="U473" s="11"/>
    </row>
    <row r="474" spans="6:21">
      <c r="F474" s="13"/>
      <c r="G474" s="8"/>
      <c r="L474" s="16"/>
      <c r="M474" s="15"/>
      <c r="N474" s="15"/>
      <c r="O474" s="15"/>
      <c r="P474" s="14"/>
      <c r="Q474" s="12"/>
      <c r="R474" s="12"/>
      <c r="U474" s="11"/>
    </row>
    <row r="475" spans="6:21">
      <c r="F475" s="13"/>
      <c r="G475" s="8"/>
      <c r="L475" s="16"/>
      <c r="M475" s="15"/>
      <c r="N475" s="15"/>
      <c r="O475" s="15"/>
      <c r="P475" s="14"/>
      <c r="Q475" s="12"/>
      <c r="R475" s="12"/>
      <c r="U475" s="11"/>
    </row>
    <row r="476" spans="6:21">
      <c r="F476" s="13"/>
      <c r="G476" s="8"/>
      <c r="L476" s="16"/>
      <c r="M476" s="15"/>
      <c r="N476" s="15"/>
      <c r="O476" s="15"/>
      <c r="P476" s="14"/>
      <c r="Q476" s="12"/>
      <c r="R476" s="12"/>
      <c r="U476" s="11"/>
    </row>
    <row r="477" spans="6:21">
      <c r="F477" s="13"/>
      <c r="G477" s="8"/>
      <c r="L477" s="16"/>
      <c r="M477" s="15"/>
      <c r="N477" s="15"/>
      <c r="O477" s="15"/>
      <c r="P477" s="14"/>
      <c r="Q477" s="12"/>
      <c r="R477" s="12"/>
      <c r="U477" s="11"/>
    </row>
    <row r="478" spans="6:21">
      <c r="F478" s="13"/>
      <c r="G478" s="8"/>
      <c r="L478" s="16"/>
      <c r="M478" s="15"/>
      <c r="N478" s="15"/>
      <c r="O478" s="15"/>
      <c r="P478" s="14"/>
      <c r="Q478" s="12"/>
      <c r="R478" s="12"/>
      <c r="U478" s="11"/>
    </row>
    <row r="479" spans="6:21">
      <c r="F479" s="13"/>
      <c r="G479" s="8"/>
      <c r="L479" s="16"/>
      <c r="M479" s="15"/>
      <c r="N479" s="15"/>
      <c r="O479" s="15"/>
      <c r="P479" s="14"/>
      <c r="Q479" s="12"/>
      <c r="R479" s="12"/>
      <c r="U479" s="11"/>
    </row>
    <row r="480" spans="6:21">
      <c r="F480" s="13"/>
      <c r="G480" s="8"/>
      <c r="L480" s="16"/>
      <c r="M480" s="15"/>
      <c r="N480" s="15"/>
      <c r="O480" s="15"/>
      <c r="P480" s="14"/>
      <c r="Q480" s="12"/>
      <c r="R480" s="12"/>
      <c r="U480" s="11"/>
    </row>
    <row r="481" spans="6:21">
      <c r="F481" s="13"/>
      <c r="G481" s="8"/>
      <c r="L481" s="16"/>
      <c r="M481" s="15"/>
      <c r="N481" s="15"/>
      <c r="O481" s="15"/>
      <c r="P481" s="14"/>
      <c r="Q481" s="12"/>
      <c r="R481" s="12"/>
      <c r="U481" s="11"/>
    </row>
    <row r="482" spans="6:21">
      <c r="F482" s="13"/>
      <c r="G482" s="8"/>
      <c r="L482" s="16"/>
      <c r="M482" s="15"/>
      <c r="N482" s="15"/>
      <c r="O482" s="15"/>
      <c r="P482" s="14"/>
      <c r="Q482" s="12"/>
      <c r="R482" s="12"/>
      <c r="U482" s="11"/>
    </row>
    <row r="483" spans="6:21">
      <c r="F483" s="13"/>
      <c r="G483" s="8"/>
      <c r="L483" s="16"/>
      <c r="M483" s="15"/>
      <c r="N483" s="15"/>
      <c r="O483" s="15"/>
      <c r="P483" s="14"/>
      <c r="Q483" s="12"/>
      <c r="R483" s="12"/>
      <c r="U483" s="11"/>
    </row>
    <row r="484" spans="6:21">
      <c r="F484" s="13"/>
      <c r="G484" s="8"/>
      <c r="L484" s="16"/>
      <c r="M484" s="15"/>
      <c r="N484" s="15"/>
      <c r="O484" s="15"/>
      <c r="P484" s="14"/>
      <c r="Q484" s="12"/>
      <c r="R484" s="12"/>
      <c r="U484" s="11"/>
    </row>
    <row r="485" spans="6:21">
      <c r="F485" s="13"/>
      <c r="G485" s="8"/>
      <c r="L485" s="16"/>
      <c r="M485" s="15"/>
      <c r="N485" s="15"/>
      <c r="O485" s="15"/>
      <c r="P485" s="14"/>
      <c r="Q485" s="12"/>
      <c r="R485" s="12"/>
      <c r="U485" s="11"/>
    </row>
    <row r="486" spans="6:21">
      <c r="F486" s="13"/>
      <c r="G486" s="8"/>
      <c r="L486" s="16"/>
      <c r="M486" s="15"/>
      <c r="N486" s="15"/>
      <c r="O486" s="15"/>
      <c r="P486" s="14"/>
      <c r="Q486" s="12"/>
      <c r="R486" s="12"/>
      <c r="U486" s="11"/>
    </row>
    <row r="487" spans="6:21">
      <c r="F487" s="13"/>
      <c r="G487" s="8"/>
      <c r="L487" s="16"/>
      <c r="M487" s="15"/>
      <c r="N487" s="15"/>
      <c r="O487" s="15"/>
      <c r="P487" s="14"/>
      <c r="Q487" s="12"/>
      <c r="R487" s="12"/>
      <c r="U487" s="11"/>
    </row>
    <row r="488" spans="6:21">
      <c r="F488" s="13"/>
      <c r="G488" s="8"/>
      <c r="L488" s="16"/>
      <c r="M488" s="15"/>
      <c r="N488" s="15"/>
      <c r="O488" s="15"/>
      <c r="P488" s="14"/>
      <c r="Q488" s="12"/>
      <c r="R488" s="12"/>
      <c r="U488" s="11"/>
    </row>
    <row r="489" spans="6:21">
      <c r="F489" s="13"/>
      <c r="G489" s="8"/>
      <c r="L489" s="16"/>
      <c r="M489" s="15"/>
      <c r="N489" s="15"/>
      <c r="O489" s="15"/>
      <c r="P489" s="14"/>
      <c r="Q489" s="12"/>
      <c r="R489" s="12"/>
      <c r="U489" s="11"/>
    </row>
    <row r="490" spans="6:21">
      <c r="F490" s="13"/>
      <c r="G490" s="8"/>
      <c r="L490" s="16"/>
      <c r="M490" s="15"/>
      <c r="N490" s="15"/>
      <c r="O490" s="15"/>
      <c r="P490" s="14"/>
      <c r="Q490" s="12"/>
      <c r="R490" s="12"/>
      <c r="U490" s="11"/>
    </row>
    <row r="491" spans="6:21">
      <c r="F491" s="13"/>
      <c r="G491" s="8"/>
      <c r="L491" s="16"/>
      <c r="M491" s="15"/>
      <c r="N491" s="15"/>
      <c r="O491" s="15"/>
      <c r="P491" s="14"/>
      <c r="Q491" s="12"/>
      <c r="R491" s="12"/>
      <c r="U491" s="11"/>
    </row>
    <row r="492" spans="6:21">
      <c r="F492" s="13"/>
      <c r="G492" s="8"/>
      <c r="L492" s="16"/>
      <c r="M492" s="15"/>
      <c r="N492" s="15"/>
      <c r="O492" s="15"/>
      <c r="P492" s="14"/>
      <c r="Q492" s="12"/>
      <c r="R492" s="12"/>
      <c r="U492" s="11"/>
    </row>
    <row r="493" spans="6:21">
      <c r="F493" s="13"/>
      <c r="G493" s="8"/>
      <c r="L493" s="16"/>
      <c r="M493" s="15"/>
      <c r="N493" s="15"/>
      <c r="O493" s="15"/>
      <c r="P493" s="14"/>
      <c r="Q493" s="12"/>
      <c r="R493" s="12"/>
      <c r="U493" s="11"/>
    </row>
    <row r="494" spans="6:21">
      <c r="F494" s="13"/>
      <c r="G494" s="8"/>
      <c r="L494" s="16"/>
      <c r="M494" s="15"/>
      <c r="N494" s="15"/>
      <c r="O494" s="15"/>
      <c r="P494" s="14"/>
      <c r="Q494" s="12"/>
      <c r="R494" s="12"/>
      <c r="U494" s="11"/>
    </row>
    <row r="495" spans="6:21">
      <c r="F495" s="13"/>
      <c r="G495" s="8"/>
      <c r="L495" s="16"/>
      <c r="M495" s="15"/>
      <c r="N495" s="15"/>
      <c r="O495" s="15"/>
      <c r="P495" s="14"/>
      <c r="Q495" s="12"/>
      <c r="R495" s="12"/>
      <c r="U495" s="11"/>
    </row>
    <row r="496" spans="6:21">
      <c r="F496" s="13"/>
      <c r="G496" s="8"/>
      <c r="L496" s="16"/>
      <c r="M496" s="15"/>
      <c r="N496" s="15"/>
      <c r="O496" s="15"/>
      <c r="P496" s="14"/>
      <c r="Q496" s="12"/>
      <c r="R496" s="12"/>
      <c r="U496" s="11"/>
    </row>
    <row r="497" spans="6:21">
      <c r="F497" s="13"/>
      <c r="G497" s="8"/>
      <c r="L497" s="16"/>
      <c r="M497" s="15"/>
      <c r="N497" s="15"/>
      <c r="O497" s="15"/>
      <c r="P497" s="14"/>
      <c r="Q497" s="12"/>
      <c r="R497" s="12"/>
      <c r="U497" s="11"/>
    </row>
    <row r="498" spans="6:21">
      <c r="F498" s="13"/>
      <c r="G498" s="8"/>
      <c r="L498" s="16"/>
      <c r="M498" s="15"/>
      <c r="N498" s="15"/>
      <c r="O498" s="15"/>
      <c r="P498" s="14"/>
      <c r="Q498" s="12"/>
      <c r="R498" s="12"/>
      <c r="U498" s="11"/>
    </row>
    <row r="499" spans="6:21">
      <c r="F499" s="13"/>
      <c r="G499" s="8"/>
      <c r="L499" s="16"/>
      <c r="M499" s="15"/>
      <c r="N499" s="15"/>
      <c r="O499" s="15"/>
      <c r="P499" s="14"/>
      <c r="Q499" s="12"/>
      <c r="R499" s="12"/>
      <c r="U499" s="11"/>
    </row>
    <row r="500" spans="6:21">
      <c r="F500" s="13"/>
      <c r="G500" s="8"/>
      <c r="L500" s="16"/>
      <c r="M500" s="15"/>
      <c r="N500" s="15"/>
      <c r="O500" s="15"/>
      <c r="P500" s="14"/>
      <c r="Q500" s="12"/>
      <c r="R500" s="12"/>
      <c r="U500" s="11"/>
    </row>
    <row r="501" spans="6:21">
      <c r="F501" s="13"/>
      <c r="G501" s="8"/>
      <c r="L501" s="16"/>
      <c r="M501" s="15"/>
      <c r="N501" s="15"/>
      <c r="O501" s="15"/>
      <c r="P501" s="14"/>
      <c r="Q501" s="12"/>
      <c r="R501" s="12"/>
      <c r="U501" s="11"/>
    </row>
    <row r="502" spans="6:21">
      <c r="F502" s="13"/>
      <c r="G502" s="8"/>
      <c r="L502" s="16"/>
      <c r="M502" s="15"/>
      <c r="N502" s="15"/>
      <c r="O502" s="15"/>
      <c r="P502" s="14"/>
      <c r="Q502" s="12"/>
      <c r="R502" s="12"/>
      <c r="U502" s="11"/>
    </row>
    <row r="503" spans="6:21">
      <c r="F503" s="13"/>
      <c r="G503" s="8"/>
      <c r="L503" s="16"/>
      <c r="M503" s="15"/>
      <c r="N503" s="15"/>
      <c r="O503" s="15"/>
      <c r="P503" s="14"/>
      <c r="Q503" s="12"/>
      <c r="R503" s="12"/>
      <c r="U503" s="11"/>
    </row>
    <row r="504" spans="6:21">
      <c r="F504" s="13"/>
      <c r="G504" s="8"/>
      <c r="L504" s="16"/>
      <c r="M504" s="15"/>
      <c r="N504" s="15"/>
      <c r="O504" s="15"/>
      <c r="P504" s="14"/>
      <c r="Q504" s="12"/>
      <c r="R504" s="12"/>
      <c r="U504" s="11"/>
    </row>
    <row r="505" spans="6:21">
      <c r="F505" s="13"/>
      <c r="G505" s="8"/>
      <c r="L505" s="16"/>
      <c r="M505" s="15"/>
      <c r="N505" s="15"/>
      <c r="O505" s="15"/>
      <c r="P505" s="14"/>
      <c r="Q505" s="12"/>
      <c r="R505" s="12"/>
      <c r="U505" s="11"/>
    </row>
    <row r="506" spans="6:21">
      <c r="F506" s="13"/>
      <c r="G506" s="8"/>
      <c r="L506" s="16"/>
      <c r="M506" s="15"/>
      <c r="N506" s="15"/>
      <c r="O506" s="15"/>
      <c r="P506" s="14"/>
      <c r="Q506" s="12"/>
      <c r="R506" s="12"/>
      <c r="U506" s="11"/>
    </row>
    <row r="507" spans="6:21">
      <c r="F507" s="13"/>
      <c r="G507" s="8"/>
      <c r="L507" s="16"/>
      <c r="M507" s="15"/>
      <c r="N507" s="15"/>
      <c r="O507" s="15"/>
      <c r="P507" s="14"/>
      <c r="Q507" s="12"/>
      <c r="R507" s="12"/>
      <c r="U507" s="11"/>
    </row>
    <row r="508" spans="6:21">
      <c r="F508" s="13"/>
      <c r="G508" s="8"/>
      <c r="L508" s="16"/>
      <c r="M508" s="15"/>
      <c r="N508" s="15"/>
      <c r="O508" s="15"/>
      <c r="P508" s="14"/>
      <c r="Q508" s="12"/>
      <c r="R508" s="12"/>
      <c r="U508" s="11"/>
    </row>
    <row r="509" spans="6:21">
      <c r="F509" s="13"/>
      <c r="G509" s="8"/>
      <c r="L509" s="16"/>
      <c r="M509" s="15"/>
      <c r="N509" s="15"/>
      <c r="O509" s="15"/>
      <c r="P509" s="14"/>
      <c r="Q509" s="12"/>
      <c r="R509" s="12"/>
      <c r="U509" s="11"/>
    </row>
    <row r="510" spans="6:21">
      <c r="F510" s="13"/>
      <c r="G510" s="8"/>
      <c r="L510" s="16"/>
      <c r="M510" s="15"/>
      <c r="N510" s="15"/>
      <c r="O510" s="15"/>
      <c r="P510" s="14"/>
      <c r="Q510" s="12"/>
      <c r="R510" s="12"/>
      <c r="U510" s="11"/>
    </row>
    <row r="511" spans="6:21">
      <c r="F511" s="13"/>
      <c r="G511" s="8"/>
      <c r="L511" s="16"/>
      <c r="M511" s="15"/>
      <c r="N511" s="15"/>
      <c r="O511" s="15"/>
      <c r="P511" s="14"/>
      <c r="Q511" s="12"/>
      <c r="R511" s="12"/>
      <c r="U511" s="11"/>
    </row>
    <row r="512" spans="6:21">
      <c r="F512" s="13"/>
      <c r="G512" s="8"/>
      <c r="L512" s="16"/>
      <c r="M512" s="15"/>
      <c r="N512" s="15"/>
      <c r="O512" s="15"/>
      <c r="P512" s="14"/>
      <c r="Q512" s="12"/>
      <c r="R512" s="12"/>
      <c r="U512" s="11"/>
    </row>
    <row r="513" spans="6:21">
      <c r="F513" s="13"/>
      <c r="G513" s="8"/>
      <c r="L513" s="16"/>
      <c r="M513" s="15"/>
      <c r="N513" s="15"/>
      <c r="O513" s="15"/>
      <c r="P513" s="14"/>
      <c r="Q513" s="12"/>
      <c r="R513" s="12"/>
      <c r="U513" s="11"/>
    </row>
    <row r="514" spans="6:21">
      <c r="F514" s="13"/>
      <c r="G514" s="8"/>
      <c r="L514" s="16"/>
      <c r="M514" s="15"/>
      <c r="N514" s="15"/>
      <c r="O514" s="15"/>
      <c r="P514" s="14"/>
      <c r="Q514" s="12"/>
      <c r="R514" s="12"/>
      <c r="U514" s="11"/>
    </row>
    <row r="515" spans="6:21">
      <c r="F515" s="13"/>
      <c r="G515" s="8"/>
      <c r="L515" s="16"/>
      <c r="M515" s="15"/>
      <c r="N515" s="15"/>
      <c r="O515" s="15"/>
      <c r="P515" s="14"/>
      <c r="Q515" s="12"/>
      <c r="R515" s="12"/>
      <c r="U515" s="11"/>
    </row>
    <row r="516" spans="6:21">
      <c r="F516" s="13"/>
      <c r="G516" s="8"/>
      <c r="L516" s="16"/>
      <c r="M516" s="15"/>
      <c r="N516" s="15"/>
      <c r="O516" s="15"/>
      <c r="P516" s="14"/>
      <c r="Q516" s="12"/>
      <c r="R516" s="12"/>
      <c r="U516" s="11"/>
    </row>
    <row r="517" spans="6:21">
      <c r="F517" s="13"/>
      <c r="G517" s="8"/>
      <c r="L517" s="16"/>
      <c r="M517" s="15"/>
      <c r="N517" s="15"/>
      <c r="O517" s="15"/>
      <c r="P517" s="14"/>
      <c r="Q517" s="12"/>
      <c r="R517" s="12"/>
      <c r="U517" s="11"/>
    </row>
    <row r="518" spans="6:21">
      <c r="F518" s="13"/>
      <c r="G518" s="8"/>
      <c r="L518" s="16"/>
      <c r="M518" s="15"/>
      <c r="N518" s="15"/>
      <c r="O518" s="15"/>
      <c r="P518" s="14"/>
      <c r="Q518" s="12"/>
      <c r="R518" s="12"/>
      <c r="U518" s="11"/>
    </row>
    <row r="519" spans="6:21">
      <c r="F519" s="13"/>
      <c r="G519" s="8"/>
      <c r="L519" s="16"/>
      <c r="M519" s="15"/>
      <c r="N519" s="15"/>
      <c r="O519" s="15"/>
      <c r="P519" s="14"/>
      <c r="Q519" s="12"/>
      <c r="R519" s="12"/>
      <c r="U519" s="11"/>
    </row>
    <row r="520" spans="6:21">
      <c r="F520" s="13"/>
      <c r="G520" s="8"/>
      <c r="L520" s="16"/>
      <c r="M520" s="15"/>
      <c r="N520" s="15"/>
      <c r="O520" s="15"/>
      <c r="P520" s="14"/>
      <c r="Q520" s="12"/>
      <c r="R520" s="12"/>
      <c r="U520" s="11"/>
    </row>
    <row r="521" spans="6:21">
      <c r="F521" s="13"/>
      <c r="G521" s="8"/>
      <c r="L521" s="16"/>
      <c r="M521" s="15"/>
      <c r="N521" s="15"/>
      <c r="O521" s="15"/>
      <c r="P521" s="14"/>
      <c r="Q521" s="12"/>
      <c r="R521" s="12"/>
      <c r="U521" s="11"/>
    </row>
    <row r="522" spans="6:21">
      <c r="F522" s="13"/>
      <c r="G522" s="8"/>
      <c r="L522" s="16"/>
      <c r="M522" s="15"/>
      <c r="N522" s="15"/>
      <c r="O522" s="15"/>
      <c r="P522" s="14"/>
      <c r="Q522" s="12"/>
      <c r="R522" s="12"/>
      <c r="U522" s="11"/>
    </row>
    <row r="523" spans="6:21">
      <c r="F523" s="13"/>
      <c r="G523" s="8"/>
      <c r="L523" s="16"/>
      <c r="M523" s="15"/>
      <c r="N523" s="15"/>
      <c r="O523" s="15"/>
      <c r="P523" s="14"/>
      <c r="Q523" s="12"/>
      <c r="R523" s="12"/>
      <c r="U523" s="11"/>
    </row>
    <row r="524" spans="6:21">
      <c r="F524" s="13"/>
      <c r="G524" s="8"/>
      <c r="L524" s="16"/>
      <c r="M524" s="15"/>
      <c r="N524" s="15"/>
      <c r="O524" s="15"/>
      <c r="P524" s="14"/>
      <c r="Q524" s="12"/>
      <c r="R524" s="12"/>
      <c r="U524" s="11"/>
    </row>
    <row r="525" spans="6:21">
      <c r="F525" s="13"/>
      <c r="G525" s="8"/>
      <c r="L525" s="16"/>
      <c r="M525" s="15"/>
      <c r="N525" s="15"/>
      <c r="O525" s="15"/>
      <c r="P525" s="14"/>
      <c r="Q525" s="12"/>
      <c r="R525" s="12"/>
      <c r="U525" s="11"/>
    </row>
    <row r="526" spans="6:21">
      <c r="F526" s="13"/>
      <c r="G526" s="8"/>
      <c r="L526" s="16"/>
      <c r="M526" s="15"/>
      <c r="N526" s="15"/>
      <c r="O526" s="15"/>
      <c r="P526" s="14"/>
      <c r="Q526" s="12"/>
      <c r="R526" s="12"/>
      <c r="U526" s="11"/>
    </row>
    <row r="527" spans="6:21">
      <c r="F527" s="13"/>
      <c r="G527" s="8"/>
      <c r="L527" s="16"/>
      <c r="M527" s="15"/>
      <c r="N527" s="15"/>
      <c r="O527" s="15"/>
      <c r="P527" s="14"/>
      <c r="Q527" s="12"/>
      <c r="R527" s="12"/>
      <c r="U527" s="11"/>
    </row>
    <row r="528" spans="6:21">
      <c r="F528" s="13"/>
      <c r="G528" s="8"/>
      <c r="L528" s="16"/>
      <c r="M528" s="15"/>
      <c r="N528" s="15"/>
      <c r="O528" s="15"/>
      <c r="P528" s="14"/>
      <c r="Q528" s="12"/>
      <c r="R528" s="12"/>
      <c r="U528" s="11"/>
    </row>
    <row r="529" spans="6:21">
      <c r="F529" s="13"/>
      <c r="G529" s="8"/>
      <c r="L529" s="16"/>
      <c r="M529" s="15"/>
      <c r="N529" s="15"/>
      <c r="O529" s="15"/>
      <c r="P529" s="14"/>
      <c r="Q529" s="12"/>
      <c r="R529" s="12"/>
      <c r="U529" s="11"/>
    </row>
    <row r="530" spans="6:21">
      <c r="F530" s="13"/>
      <c r="G530" s="8"/>
      <c r="L530" s="16"/>
      <c r="M530" s="15"/>
      <c r="N530" s="15"/>
      <c r="O530" s="15"/>
      <c r="P530" s="14"/>
      <c r="Q530" s="12"/>
      <c r="R530" s="12"/>
      <c r="U530" s="11"/>
    </row>
    <row r="531" spans="6:21">
      <c r="F531" s="13"/>
      <c r="G531" s="8"/>
      <c r="L531" s="16"/>
      <c r="M531" s="15"/>
      <c r="N531" s="15"/>
      <c r="O531" s="15"/>
      <c r="P531" s="14"/>
      <c r="Q531" s="12"/>
      <c r="R531" s="12"/>
      <c r="U531" s="11"/>
    </row>
    <row r="532" spans="6:21">
      <c r="F532" s="13"/>
      <c r="G532" s="8"/>
      <c r="L532" s="16"/>
      <c r="M532" s="15"/>
      <c r="N532" s="15"/>
      <c r="O532" s="15"/>
      <c r="P532" s="14"/>
      <c r="Q532" s="12"/>
      <c r="R532" s="12"/>
      <c r="U532" s="11"/>
    </row>
    <row r="533" spans="6:21">
      <c r="F533" s="13"/>
      <c r="G533" s="8"/>
      <c r="L533" s="16"/>
      <c r="M533" s="15"/>
      <c r="N533" s="15"/>
      <c r="O533" s="15"/>
      <c r="P533" s="14"/>
      <c r="Q533" s="12"/>
      <c r="R533" s="12"/>
      <c r="U533" s="11"/>
    </row>
    <row r="534" spans="6:21">
      <c r="F534" s="13"/>
      <c r="G534" s="8"/>
      <c r="L534" s="16"/>
      <c r="M534" s="15"/>
      <c r="N534" s="15"/>
      <c r="O534" s="15"/>
      <c r="P534" s="14"/>
      <c r="Q534" s="12"/>
      <c r="R534" s="12"/>
      <c r="U534" s="11"/>
    </row>
    <row r="535" spans="6:21">
      <c r="F535" s="13"/>
      <c r="G535" s="8"/>
      <c r="L535" s="16"/>
      <c r="M535" s="15"/>
      <c r="N535" s="15"/>
      <c r="O535" s="15"/>
      <c r="P535" s="14"/>
      <c r="Q535" s="12"/>
      <c r="R535" s="12"/>
      <c r="U535" s="11"/>
    </row>
    <row r="536" spans="6:21">
      <c r="F536" s="13"/>
      <c r="G536" s="8"/>
      <c r="L536" s="16"/>
      <c r="M536" s="15"/>
      <c r="N536" s="15"/>
      <c r="O536" s="15"/>
      <c r="P536" s="14"/>
      <c r="Q536" s="12"/>
      <c r="R536" s="12"/>
      <c r="U536" s="11"/>
    </row>
    <row r="537" spans="6:21">
      <c r="F537" s="13"/>
      <c r="G537" s="8"/>
      <c r="L537" s="16"/>
      <c r="M537" s="15"/>
      <c r="N537" s="15"/>
      <c r="O537" s="15"/>
      <c r="P537" s="14"/>
      <c r="Q537" s="12"/>
      <c r="R537" s="12"/>
      <c r="U537" s="11"/>
    </row>
    <row r="538" spans="6:21">
      <c r="F538" s="13"/>
      <c r="G538" s="8"/>
      <c r="L538" s="16"/>
      <c r="M538" s="15"/>
      <c r="N538" s="15"/>
      <c r="O538" s="15"/>
      <c r="P538" s="14"/>
      <c r="Q538" s="12"/>
      <c r="R538" s="12"/>
      <c r="U538" s="11"/>
    </row>
    <row r="539" spans="6:21">
      <c r="F539" s="13"/>
      <c r="G539" s="8"/>
      <c r="L539" s="16"/>
      <c r="M539" s="15"/>
      <c r="N539" s="15"/>
      <c r="O539" s="15"/>
      <c r="P539" s="14"/>
      <c r="Q539" s="12"/>
      <c r="R539" s="12"/>
      <c r="U539" s="11"/>
    </row>
    <row r="540" spans="6:21">
      <c r="F540" s="13"/>
      <c r="G540" s="8"/>
      <c r="L540" s="16"/>
      <c r="M540" s="15"/>
      <c r="N540" s="15"/>
      <c r="O540" s="15"/>
      <c r="P540" s="14"/>
      <c r="Q540" s="12"/>
      <c r="R540" s="12"/>
      <c r="U540" s="11"/>
    </row>
    <row r="541" spans="6:21">
      <c r="F541" s="13"/>
      <c r="G541" s="8"/>
      <c r="L541" s="16"/>
      <c r="M541" s="15"/>
      <c r="N541" s="15"/>
      <c r="O541" s="15"/>
      <c r="P541" s="14"/>
      <c r="Q541" s="12"/>
      <c r="R541" s="12"/>
      <c r="U541" s="11"/>
    </row>
    <row r="542" spans="6:21">
      <c r="F542" s="13"/>
      <c r="G542" s="8"/>
      <c r="L542" s="16"/>
      <c r="M542" s="15"/>
      <c r="N542" s="15"/>
      <c r="O542" s="15"/>
      <c r="P542" s="14"/>
      <c r="Q542" s="12"/>
      <c r="R542" s="12"/>
      <c r="U542" s="11"/>
    </row>
    <row r="543" spans="6:21">
      <c r="F543" s="13"/>
      <c r="G543" s="8"/>
      <c r="L543" s="16"/>
      <c r="M543" s="15"/>
      <c r="N543" s="15"/>
      <c r="O543" s="15"/>
      <c r="P543" s="14"/>
      <c r="Q543" s="12"/>
      <c r="R543" s="12"/>
      <c r="U543" s="11"/>
    </row>
    <row r="544" spans="6:21">
      <c r="F544" s="13"/>
      <c r="G544" s="8"/>
      <c r="L544" s="16"/>
      <c r="M544" s="15"/>
      <c r="N544" s="15"/>
      <c r="O544" s="15"/>
      <c r="P544" s="14"/>
      <c r="Q544" s="12"/>
      <c r="R544" s="12"/>
      <c r="U544" s="11"/>
    </row>
    <row r="545" spans="6:21">
      <c r="F545" s="13"/>
      <c r="G545" s="8"/>
      <c r="L545" s="16"/>
      <c r="M545" s="15"/>
      <c r="N545" s="15"/>
      <c r="O545" s="15"/>
      <c r="P545" s="14"/>
      <c r="Q545" s="12"/>
      <c r="R545" s="12"/>
      <c r="U545" s="11"/>
    </row>
    <row r="546" spans="6:21">
      <c r="F546" s="13"/>
      <c r="G546" s="8"/>
      <c r="L546" s="16"/>
      <c r="M546" s="15"/>
      <c r="N546" s="15"/>
      <c r="O546" s="15"/>
      <c r="P546" s="14"/>
      <c r="Q546" s="12"/>
      <c r="R546" s="12"/>
      <c r="U546" s="11"/>
    </row>
    <row r="547" spans="6:21">
      <c r="F547" s="13"/>
      <c r="G547" s="8"/>
      <c r="L547" s="16"/>
      <c r="M547" s="15"/>
      <c r="N547" s="15"/>
      <c r="O547" s="15"/>
      <c r="P547" s="14"/>
      <c r="Q547" s="12"/>
      <c r="R547" s="12"/>
      <c r="U547" s="11"/>
    </row>
    <row r="548" spans="6:21">
      <c r="F548" s="13"/>
      <c r="G548" s="8"/>
      <c r="L548" s="16"/>
      <c r="M548" s="15"/>
      <c r="N548" s="15"/>
      <c r="O548" s="15"/>
      <c r="P548" s="14"/>
      <c r="Q548" s="12"/>
      <c r="R548" s="12"/>
      <c r="U548" s="11"/>
    </row>
    <row r="549" spans="6:21">
      <c r="F549" s="13"/>
      <c r="G549" s="8"/>
      <c r="L549" s="16"/>
      <c r="M549" s="15"/>
      <c r="N549" s="15"/>
      <c r="O549" s="15"/>
      <c r="P549" s="14"/>
      <c r="Q549" s="12"/>
      <c r="R549" s="12"/>
      <c r="U549" s="11"/>
    </row>
    <row r="550" spans="6:21">
      <c r="F550" s="13"/>
      <c r="G550" s="8"/>
      <c r="L550" s="16"/>
      <c r="M550" s="15"/>
      <c r="N550" s="15"/>
      <c r="O550" s="15"/>
      <c r="P550" s="14"/>
      <c r="Q550" s="12"/>
      <c r="R550" s="12"/>
      <c r="U550" s="11"/>
    </row>
    <row r="551" spans="6:21">
      <c r="F551" s="13"/>
      <c r="G551" s="8"/>
      <c r="L551" s="16"/>
      <c r="M551" s="15"/>
      <c r="N551" s="15"/>
      <c r="O551" s="15"/>
      <c r="P551" s="14"/>
      <c r="Q551" s="12"/>
      <c r="R551" s="12"/>
      <c r="U551" s="11"/>
    </row>
    <row r="552" spans="6:21">
      <c r="F552" s="13"/>
      <c r="G552" s="8"/>
      <c r="L552" s="16"/>
      <c r="M552" s="15"/>
      <c r="N552" s="15"/>
      <c r="O552" s="15"/>
      <c r="P552" s="14"/>
      <c r="Q552" s="12"/>
      <c r="R552" s="12"/>
      <c r="U552" s="11"/>
    </row>
    <row r="553" spans="6:21">
      <c r="F553" s="13"/>
      <c r="G553" s="8"/>
      <c r="L553" s="16"/>
      <c r="M553" s="15"/>
      <c r="N553" s="15"/>
      <c r="O553" s="15"/>
      <c r="P553" s="14"/>
      <c r="Q553" s="12"/>
      <c r="R553" s="12"/>
      <c r="U553" s="11"/>
    </row>
    <row r="554" spans="6:21">
      <c r="F554" s="13"/>
      <c r="G554" s="8"/>
      <c r="L554" s="16"/>
      <c r="M554" s="15"/>
      <c r="N554" s="15"/>
      <c r="O554" s="15"/>
      <c r="P554" s="14"/>
      <c r="Q554" s="12"/>
      <c r="R554" s="12"/>
      <c r="U554" s="11"/>
    </row>
    <row r="555" spans="6:21">
      <c r="F555" s="13"/>
      <c r="G555" s="8"/>
      <c r="L555" s="16"/>
      <c r="M555" s="15"/>
      <c r="N555" s="15"/>
      <c r="O555" s="15"/>
      <c r="P555" s="14"/>
      <c r="Q555" s="12"/>
      <c r="R555" s="12"/>
      <c r="U555" s="11"/>
    </row>
    <row r="556" spans="6:21">
      <c r="F556" s="13"/>
      <c r="G556" s="8"/>
      <c r="L556" s="16"/>
      <c r="M556" s="15"/>
      <c r="N556" s="15"/>
      <c r="O556" s="15"/>
      <c r="P556" s="14"/>
      <c r="Q556" s="12"/>
      <c r="R556" s="12"/>
      <c r="U556" s="11"/>
    </row>
    <row r="557" spans="6:21">
      <c r="F557" s="13"/>
      <c r="G557" s="8"/>
      <c r="L557" s="16"/>
      <c r="M557" s="15"/>
      <c r="N557" s="15"/>
      <c r="O557" s="15"/>
      <c r="P557" s="14"/>
      <c r="Q557" s="12"/>
      <c r="R557" s="12"/>
      <c r="U557" s="11"/>
    </row>
    <row r="558" spans="6:21">
      <c r="F558" s="13"/>
      <c r="G558" s="8"/>
      <c r="L558" s="16"/>
      <c r="M558" s="15"/>
      <c r="N558" s="15"/>
      <c r="O558" s="15"/>
      <c r="P558" s="14"/>
      <c r="Q558" s="12"/>
      <c r="R558" s="12"/>
      <c r="U558" s="11"/>
    </row>
    <row r="559" spans="6:21">
      <c r="F559" s="13"/>
      <c r="G559" s="8"/>
      <c r="L559" s="16"/>
      <c r="M559" s="15"/>
      <c r="N559" s="15"/>
      <c r="O559" s="15"/>
      <c r="P559" s="14"/>
      <c r="Q559" s="12"/>
      <c r="R559" s="12"/>
      <c r="U559" s="11"/>
    </row>
    <row r="560" spans="6:21">
      <c r="F560" s="13"/>
      <c r="G560" s="8"/>
      <c r="L560" s="16"/>
      <c r="M560" s="15"/>
      <c r="N560" s="15"/>
      <c r="O560" s="15"/>
      <c r="P560" s="14"/>
      <c r="Q560" s="12"/>
      <c r="R560" s="12"/>
      <c r="U560" s="11"/>
    </row>
    <row r="561" spans="6:21">
      <c r="F561" s="13"/>
      <c r="G561" s="8"/>
      <c r="L561" s="16"/>
      <c r="M561" s="15"/>
      <c r="N561" s="15"/>
      <c r="O561" s="15"/>
      <c r="P561" s="14"/>
      <c r="Q561" s="12"/>
      <c r="R561" s="12"/>
      <c r="U561" s="11"/>
    </row>
    <row r="562" spans="6:21">
      <c r="F562" s="13"/>
      <c r="G562" s="8"/>
      <c r="L562" s="16"/>
      <c r="M562" s="15"/>
      <c r="N562" s="15"/>
      <c r="O562" s="15"/>
      <c r="P562" s="14"/>
      <c r="Q562" s="12"/>
      <c r="R562" s="12"/>
      <c r="U562" s="11"/>
    </row>
    <row r="563" spans="6:21">
      <c r="F563" s="13"/>
      <c r="G563" s="8"/>
      <c r="L563" s="16"/>
      <c r="M563" s="15"/>
      <c r="N563" s="15"/>
      <c r="O563" s="15"/>
      <c r="P563" s="14"/>
      <c r="Q563" s="12"/>
      <c r="R563" s="12"/>
      <c r="U563" s="11"/>
    </row>
    <row r="564" spans="6:21">
      <c r="F564" s="13"/>
      <c r="G564" s="8"/>
      <c r="L564" s="16"/>
      <c r="M564" s="15"/>
      <c r="N564" s="15"/>
      <c r="O564" s="15"/>
      <c r="P564" s="14"/>
      <c r="Q564" s="12"/>
      <c r="R564" s="12"/>
      <c r="U564" s="11"/>
    </row>
    <row r="565" spans="6:21">
      <c r="F565" s="13"/>
      <c r="G565" s="8"/>
      <c r="L565" s="16"/>
      <c r="M565" s="15"/>
      <c r="N565" s="15"/>
      <c r="O565" s="15"/>
      <c r="P565" s="14"/>
      <c r="Q565" s="12"/>
      <c r="R565" s="12"/>
      <c r="U565" s="11"/>
    </row>
    <row r="566" spans="6:21">
      <c r="F566" s="13"/>
      <c r="G566" s="8"/>
      <c r="L566" s="16"/>
      <c r="M566" s="15"/>
      <c r="N566" s="15"/>
      <c r="O566" s="15"/>
      <c r="P566" s="14"/>
      <c r="Q566" s="12"/>
      <c r="R566" s="12"/>
      <c r="U566" s="11"/>
    </row>
    <row r="567" spans="6:21">
      <c r="F567" s="13"/>
      <c r="G567" s="8"/>
      <c r="L567" s="16"/>
      <c r="M567" s="15"/>
      <c r="N567" s="15"/>
      <c r="O567" s="15"/>
      <c r="P567" s="14"/>
      <c r="Q567" s="12"/>
      <c r="R567" s="12"/>
      <c r="U567" s="11"/>
    </row>
    <row r="568" spans="6:21">
      <c r="F568" s="13"/>
      <c r="G568" s="8"/>
      <c r="L568" s="16"/>
      <c r="M568" s="15"/>
      <c r="N568" s="15"/>
      <c r="O568" s="15"/>
      <c r="P568" s="14"/>
      <c r="Q568" s="12"/>
      <c r="R568" s="12"/>
      <c r="U568" s="11"/>
    </row>
    <row r="569" spans="6:21">
      <c r="F569" s="13"/>
      <c r="G569" s="8"/>
      <c r="L569" s="16"/>
      <c r="M569" s="15"/>
      <c r="N569" s="15"/>
      <c r="O569" s="15"/>
      <c r="P569" s="14"/>
      <c r="Q569" s="12"/>
      <c r="R569" s="12"/>
      <c r="U569" s="11"/>
    </row>
    <row r="570" spans="6:21">
      <c r="F570" s="13"/>
      <c r="G570" s="8"/>
      <c r="L570" s="16"/>
      <c r="M570" s="15"/>
      <c r="N570" s="15"/>
      <c r="O570" s="15"/>
      <c r="P570" s="14"/>
      <c r="Q570" s="12"/>
      <c r="R570" s="12"/>
      <c r="U570" s="11"/>
    </row>
    <row r="571" spans="6:21">
      <c r="F571" s="13"/>
      <c r="G571" s="8"/>
      <c r="L571" s="16"/>
      <c r="M571" s="15"/>
      <c r="N571" s="15"/>
      <c r="O571" s="15"/>
      <c r="P571" s="14"/>
      <c r="Q571" s="12"/>
      <c r="R571" s="12"/>
      <c r="U571" s="11"/>
    </row>
    <row r="572" spans="6:21">
      <c r="F572" s="13"/>
      <c r="G572" s="8"/>
      <c r="L572" s="16"/>
      <c r="M572" s="15"/>
      <c r="N572" s="15"/>
      <c r="O572" s="15"/>
      <c r="P572" s="14"/>
      <c r="Q572" s="12"/>
      <c r="R572" s="12"/>
      <c r="U572" s="11"/>
    </row>
    <row r="573" spans="6:21">
      <c r="F573" s="13"/>
      <c r="G573" s="8"/>
      <c r="L573" s="16"/>
      <c r="M573" s="15"/>
      <c r="N573" s="15"/>
      <c r="O573" s="15"/>
      <c r="P573" s="14"/>
      <c r="Q573" s="12"/>
      <c r="R573" s="12"/>
      <c r="U573" s="11"/>
    </row>
    <row r="574" spans="6:21">
      <c r="F574" s="13"/>
      <c r="G574" s="8"/>
      <c r="L574" s="16"/>
      <c r="M574" s="15"/>
      <c r="N574" s="15"/>
      <c r="O574" s="15"/>
      <c r="P574" s="14"/>
      <c r="Q574" s="12"/>
      <c r="R574" s="12"/>
      <c r="U574" s="11"/>
    </row>
    <row r="575" spans="6:21">
      <c r="F575" s="13"/>
      <c r="G575" s="8"/>
      <c r="L575" s="16"/>
      <c r="M575" s="15"/>
      <c r="N575" s="15"/>
      <c r="O575" s="15"/>
      <c r="P575" s="14"/>
      <c r="Q575" s="12"/>
      <c r="R575" s="12"/>
      <c r="U575" s="11"/>
    </row>
    <row r="576" spans="6:21">
      <c r="F576" s="13"/>
      <c r="G576" s="8"/>
      <c r="L576" s="16"/>
      <c r="M576" s="15"/>
      <c r="N576" s="15"/>
      <c r="O576" s="15"/>
      <c r="P576" s="14"/>
      <c r="Q576" s="12"/>
      <c r="R576" s="12"/>
      <c r="U576" s="11"/>
    </row>
    <row r="577" spans="6:21">
      <c r="F577" s="13"/>
      <c r="G577" s="8"/>
      <c r="L577" s="16"/>
      <c r="M577" s="15"/>
      <c r="N577" s="15"/>
      <c r="O577" s="15"/>
      <c r="P577" s="14"/>
      <c r="Q577" s="12"/>
      <c r="R577" s="12"/>
      <c r="U577" s="11"/>
    </row>
    <row r="578" spans="6:21">
      <c r="F578" s="13"/>
      <c r="G578" s="8"/>
      <c r="L578" s="16"/>
      <c r="M578" s="15"/>
      <c r="N578" s="15"/>
      <c r="O578" s="15"/>
      <c r="P578" s="14"/>
      <c r="Q578" s="12"/>
      <c r="R578" s="12"/>
      <c r="U578" s="11"/>
    </row>
    <row r="579" spans="6:21">
      <c r="F579" s="13"/>
      <c r="G579" s="8"/>
      <c r="L579" s="16"/>
      <c r="M579" s="15"/>
      <c r="N579" s="15"/>
      <c r="O579" s="15"/>
      <c r="P579" s="14"/>
      <c r="Q579" s="12"/>
      <c r="R579" s="12"/>
      <c r="U579" s="11"/>
    </row>
    <row r="580" spans="6:21">
      <c r="F580" s="13"/>
      <c r="G580" s="8"/>
      <c r="L580" s="16"/>
      <c r="M580" s="15"/>
      <c r="N580" s="15"/>
      <c r="O580" s="15"/>
      <c r="P580" s="14"/>
      <c r="Q580" s="12"/>
      <c r="R580" s="12"/>
      <c r="U580" s="11"/>
    </row>
    <row r="581" spans="6:21">
      <c r="F581" s="13"/>
      <c r="G581" s="8"/>
      <c r="L581" s="16"/>
      <c r="M581" s="15"/>
      <c r="N581" s="15"/>
      <c r="O581" s="15"/>
      <c r="P581" s="14"/>
      <c r="Q581" s="12"/>
      <c r="R581" s="12"/>
      <c r="U581" s="11"/>
    </row>
    <row r="582" spans="6:21">
      <c r="F582" s="13"/>
      <c r="G582" s="8"/>
      <c r="L582" s="16"/>
      <c r="M582" s="15"/>
      <c r="N582" s="15"/>
      <c r="O582" s="15"/>
      <c r="P582" s="14"/>
      <c r="Q582" s="12"/>
      <c r="R582" s="12"/>
      <c r="U582" s="11"/>
    </row>
    <row r="583" spans="6:21">
      <c r="F583" s="13"/>
      <c r="G583" s="8"/>
      <c r="L583" s="16"/>
      <c r="M583" s="15"/>
      <c r="N583" s="15"/>
      <c r="O583" s="15"/>
      <c r="P583" s="14"/>
      <c r="Q583" s="12"/>
      <c r="R583" s="12"/>
      <c r="U583" s="11"/>
    </row>
    <row r="584" spans="6:21">
      <c r="F584" s="13"/>
      <c r="G584" s="8"/>
      <c r="L584" s="16"/>
      <c r="M584" s="15"/>
      <c r="N584" s="15"/>
      <c r="O584" s="15"/>
      <c r="P584" s="14"/>
      <c r="Q584" s="12"/>
      <c r="R584" s="12"/>
      <c r="U584" s="11"/>
    </row>
    <row r="585" spans="6:21">
      <c r="F585" s="13"/>
      <c r="G585" s="8"/>
      <c r="L585" s="16"/>
      <c r="M585" s="15"/>
      <c r="N585" s="15"/>
      <c r="O585" s="15"/>
      <c r="P585" s="14"/>
      <c r="Q585" s="12"/>
      <c r="R585" s="12"/>
      <c r="U585" s="11"/>
    </row>
    <row r="586" spans="6:21">
      <c r="F586" s="13"/>
      <c r="G586" s="8"/>
      <c r="L586" s="16"/>
      <c r="M586" s="15"/>
      <c r="N586" s="15"/>
      <c r="O586" s="15"/>
      <c r="P586" s="14"/>
      <c r="Q586" s="12"/>
      <c r="R586" s="12"/>
      <c r="U586" s="11"/>
    </row>
    <row r="587" spans="6:21">
      <c r="F587" s="13"/>
      <c r="G587" s="8"/>
      <c r="L587" s="16"/>
      <c r="M587" s="15"/>
      <c r="N587" s="15"/>
      <c r="O587" s="15"/>
      <c r="P587" s="14"/>
      <c r="Q587" s="12"/>
      <c r="R587" s="12"/>
      <c r="U587" s="11"/>
    </row>
    <row r="588" spans="6:21">
      <c r="F588" s="13"/>
      <c r="G588" s="8"/>
      <c r="L588" s="16"/>
      <c r="M588" s="15"/>
      <c r="N588" s="15"/>
      <c r="O588" s="15"/>
      <c r="P588" s="14"/>
      <c r="Q588" s="12"/>
      <c r="R588" s="12"/>
      <c r="U588" s="11"/>
    </row>
    <row r="589" spans="6:21">
      <c r="F589" s="13"/>
      <c r="G589" s="8"/>
      <c r="L589" s="16"/>
      <c r="M589" s="15"/>
      <c r="N589" s="15"/>
      <c r="O589" s="15"/>
      <c r="P589" s="14"/>
      <c r="Q589" s="12"/>
      <c r="R589" s="12"/>
      <c r="U589" s="11"/>
    </row>
    <row r="590" spans="6:21">
      <c r="F590" s="13"/>
      <c r="G590" s="8"/>
      <c r="L590" s="16"/>
      <c r="M590" s="15"/>
      <c r="N590" s="15"/>
      <c r="O590" s="15"/>
      <c r="P590" s="14"/>
      <c r="Q590" s="12"/>
      <c r="R590" s="12"/>
      <c r="U590" s="11"/>
    </row>
    <row r="591" spans="6:21">
      <c r="F591" s="13"/>
      <c r="G591" s="8"/>
      <c r="L591" s="16"/>
      <c r="M591" s="15"/>
      <c r="N591" s="15"/>
      <c r="O591" s="15"/>
      <c r="P591" s="14"/>
      <c r="Q591" s="12"/>
      <c r="R591" s="12"/>
      <c r="U591" s="11"/>
    </row>
    <row r="592" spans="6:21">
      <c r="F592" s="13"/>
      <c r="G592" s="8"/>
      <c r="L592" s="16"/>
      <c r="M592" s="15"/>
      <c r="N592" s="15"/>
      <c r="O592" s="15"/>
      <c r="P592" s="14"/>
      <c r="Q592" s="12"/>
      <c r="R592" s="12"/>
      <c r="U592" s="11"/>
    </row>
    <row r="593" spans="6:21">
      <c r="F593" s="13"/>
      <c r="G593" s="8"/>
      <c r="L593" s="16"/>
      <c r="M593" s="15"/>
      <c r="N593" s="15"/>
      <c r="O593" s="15"/>
      <c r="P593" s="14"/>
      <c r="Q593" s="12"/>
      <c r="R593" s="12"/>
      <c r="U593" s="11"/>
    </row>
    <row r="594" spans="6:21">
      <c r="F594" s="13"/>
      <c r="G594" s="8"/>
      <c r="L594" s="16"/>
      <c r="M594" s="15"/>
      <c r="N594" s="15"/>
      <c r="O594" s="15"/>
      <c r="P594" s="14"/>
      <c r="Q594" s="12"/>
      <c r="R594" s="12"/>
      <c r="U594" s="11"/>
    </row>
    <row r="595" spans="6:21">
      <c r="F595" s="13"/>
      <c r="G595" s="8"/>
      <c r="L595" s="16"/>
      <c r="M595" s="15"/>
      <c r="N595" s="15"/>
      <c r="O595" s="15"/>
      <c r="P595" s="14"/>
      <c r="Q595" s="12"/>
      <c r="R595" s="12"/>
      <c r="U595" s="11"/>
    </row>
    <row r="596" spans="6:21">
      <c r="F596" s="13"/>
      <c r="G596" s="8"/>
      <c r="L596" s="16"/>
      <c r="M596" s="15"/>
      <c r="N596" s="15"/>
      <c r="O596" s="15"/>
      <c r="P596" s="14"/>
      <c r="Q596" s="12"/>
      <c r="R596" s="12"/>
      <c r="U596" s="11"/>
    </row>
    <row r="597" spans="6:21">
      <c r="F597" s="13"/>
      <c r="G597" s="8"/>
      <c r="L597" s="16"/>
      <c r="M597" s="15"/>
      <c r="N597" s="15"/>
      <c r="O597" s="15"/>
      <c r="P597" s="14"/>
      <c r="Q597" s="12"/>
      <c r="R597" s="12"/>
      <c r="U597" s="11"/>
    </row>
    <row r="598" spans="6:21">
      <c r="F598" s="13"/>
      <c r="G598" s="8"/>
      <c r="L598" s="16"/>
      <c r="M598" s="15"/>
      <c r="N598" s="15"/>
      <c r="O598" s="15"/>
      <c r="P598" s="14"/>
      <c r="Q598" s="12"/>
      <c r="R598" s="12"/>
      <c r="U598" s="11"/>
    </row>
    <row r="599" spans="6:21">
      <c r="F599" s="13"/>
      <c r="G599" s="8"/>
      <c r="L599" s="16"/>
      <c r="M599" s="15"/>
      <c r="N599" s="15"/>
      <c r="O599" s="15"/>
      <c r="P599" s="14"/>
      <c r="Q599" s="12"/>
      <c r="R599" s="12"/>
      <c r="U599" s="11"/>
    </row>
    <row r="600" spans="6:21">
      <c r="F600" s="13"/>
      <c r="G600" s="8"/>
      <c r="L600" s="16"/>
      <c r="M600" s="15"/>
      <c r="N600" s="15"/>
      <c r="O600" s="15"/>
      <c r="P600" s="14"/>
      <c r="Q600" s="12"/>
      <c r="R600" s="12"/>
      <c r="U600" s="11"/>
    </row>
    <row r="601" spans="6:21">
      <c r="F601" s="13"/>
      <c r="G601" s="8"/>
      <c r="L601" s="16"/>
      <c r="M601" s="15"/>
      <c r="N601" s="15"/>
      <c r="O601" s="15"/>
      <c r="P601" s="14"/>
      <c r="Q601" s="12"/>
      <c r="R601" s="12"/>
      <c r="U601" s="11"/>
    </row>
    <row r="602" spans="6:21">
      <c r="F602" s="13"/>
      <c r="G602" s="8"/>
      <c r="L602" s="16"/>
      <c r="M602" s="15"/>
      <c r="N602" s="15"/>
      <c r="O602" s="15"/>
      <c r="P602" s="14"/>
      <c r="Q602" s="12"/>
      <c r="R602" s="12"/>
      <c r="U602" s="11"/>
    </row>
    <row r="603" spans="6:21">
      <c r="F603" s="13"/>
      <c r="G603" s="8"/>
      <c r="L603" s="16"/>
      <c r="M603" s="15"/>
      <c r="N603" s="15"/>
      <c r="O603" s="15"/>
      <c r="P603" s="14"/>
      <c r="Q603" s="12"/>
      <c r="R603" s="12"/>
      <c r="U603" s="11"/>
    </row>
    <row r="604" spans="6:21">
      <c r="F604" s="13"/>
      <c r="G604" s="8"/>
      <c r="L604" s="16"/>
      <c r="M604" s="15"/>
      <c r="N604" s="15"/>
      <c r="O604" s="15"/>
      <c r="P604" s="14"/>
      <c r="Q604" s="12"/>
      <c r="R604" s="12"/>
      <c r="U604" s="11"/>
    </row>
    <row r="605" spans="6:21">
      <c r="F605" s="13"/>
      <c r="G605" s="8"/>
      <c r="L605" s="16"/>
      <c r="M605" s="15"/>
      <c r="N605" s="15"/>
      <c r="O605" s="15"/>
      <c r="P605" s="14"/>
      <c r="Q605" s="12"/>
      <c r="R605" s="12"/>
      <c r="U605" s="11"/>
    </row>
    <row r="606" spans="6:21">
      <c r="F606" s="13"/>
      <c r="G606" s="8"/>
      <c r="L606" s="16"/>
      <c r="M606" s="15"/>
      <c r="N606" s="15"/>
      <c r="O606" s="15"/>
      <c r="P606" s="14"/>
      <c r="Q606" s="12"/>
      <c r="R606" s="12"/>
      <c r="U606" s="11"/>
    </row>
    <row r="607" spans="6:21">
      <c r="F607" s="13"/>
      <c r="G607" s="8"/>
      <c r="L607" s="16"/>
      <c r="M607" s="15"/>
      <c r="N607" s="15"/>
      <c r="O607" s="15"/>
      <c r="P607" s="14"/>
      <c r="Q607" s="12"/>
      <c r="R607" s="12"/>
      <c r="U607" s="11"/>
    </row>
    <row r="608" spans="6:21">
      <c r="F608" s="13"/>
      <c r="G608" s="8"/>
      <c r="L608" s="16"/>
      <c r="M608" s="15"/>
      <c r="N608" s="15"/>
      <c r="O608" s="15"/>
      <c r="P608" s="14"/>
      <c r="Q608" s="12"/>
      <c r="R608" s="12"/>
      <c r="U608" s="11"/>
    </row>
    <row r="609" spans="6:21">
      <c r="F609" s="13"/>
      <c r="G609" s="8"/>
      <c r="L609" s="16"/>
      <c r="M609" s="15"/>
      <c r="N609" s="15"/>
      <c r="O609" s="15"/>
      <c r="P609" s="14"/>
      <c r="Q609" s="12"/>
      <c r="R609" s="12"/>
      <c r="U609" s="11"/>
    </row>
    <row r="610" spans="6:21">
      <c r="F610" s="13"/>
      <c r="G610" s="8"/>
      <c r="L610" s="16"/>
      <c r="M610" s="15"/>
      <c r="N610" s="15"/>
      <c r="O610" s="15"/>
      <c r="P610" s="14"/>
      <c r="Q610" s="12"/>
      <c r="R610" s="12"/>
      <c r="U610" s="11"/>
    </row>
    <row r="611" spans="6:21">
      <c r="F611" s="13"/>
      <c r="G611" s="8"/>
      <c r="L611" s="16"/>
      <c r="M611" s="15"/>
      <c r="N611" s="15"/>
      <c r="O611" s="15"/>
      <c r="P611" s="14"/>
      <c r="Q611" s="12"/>
      <c r="R611" s="12"/>
      <c r="U611" s="11"/>
    </row>
    <row r="612" spans="6:21">
      <c r="F612" s="13"/>
      <c r="G612" s="8"/>
      <c r="L612" s="16"/>
      <c r="M612" s="15"/>
      <c r="N612" s="15"/>
      <c r="O612" s="15"/>
      <c r="P612" s="14"/>
      <c r="Q612" s="12"/>
      <c r="R612" s="12"/>
      <c r="U612" s="11"/>
    </row>
    <row r="613" spans="6:21">
      <c r="F613" s="13"/>
      <c r="G613" s="8"/>
      <c r="L613" s="16"/>
      <c r="M613" s="15"/>
      <c r="N613" s="15"/>
      <c r="O613" s="15"/>
      <c r="P613" s="14"/>
      <c r="Q613" s="12"/>
      <c r="R613" s="12"/>
      <c r="U613" s="11"/>
    </row>
    <row r="614" spans="6:21">
      <c r="F614" s="13"/>
      <c r="G614" s="8"/>
      <c r="L614" s="16"/>
      <c r="M614" s="15"/>
      <c r="N614" s="15"/>
      <c r="O614" s="15"/>
      <c r="P614" s="14"/>
      <c r="Q614" s="12"/>
      <c r="R614" s="12"/>
      <c r="U614" s="11"/>
    </row>
    <row r="615" spans="6:21">
      <c r="F615" s="13"/>
      <c r="G615" s="8"/>
      <c r="L615" s="16"/>
      <c r="M615" s="15"/>
      <c r="N615" s="15"/>
      <c r="O615" s="15"/>
      <c r="P615" s="14"/>
      <c r="Q615" s="12"/>
      <c r="R615" s="12"/>
      <c r="U615" s="11"/>
    </row>
    <row r="616" spans="6:21">
      <c r="F616" s="13"/>
      <c r="G616" s="8"/>
      <c r="L616" s="16"/>
      <c r="M616" s="15"/>
      <c r="N616" s="15"/>
      <c r="O616" s="15"/>
      <c r="P616" s="14"/>
      <c r="Q616" s="12"/>
      <c r="R616" s="12"/>
      <c r="U616" s="11"/>
    </row>
    <row r="617" spans="6:21">
      <c r="F617" s="13"/>
      <c r="G617" s="8"/>
      <c r="L617" s="16"/>
      <c r="M617" s="15"/>
      <c r="N617" s="15"/>
      <c r="O617" s="15"/>
      <c r="P617" s="14"/>
      <c r="Q617" s="12"/>
      <c r="R617" s="12"/>
      <c r="U617" s="11"/>
    </row>
    <row r="618" spans="6:21">
      <c r="F618" s="13"/>
      <c r="G618" s="8"/>
      <c r="L618" s="16"/>
      <c r="M618" s="15"/>
      <c r="N618" s="15"/>
      <c r="O618" s="15"/>
      <c r="P618" s="14"/>
      <c r="Q618" s="12"/>
      <c r="R618" s="12"/>
      <c r="U618" s="11"/>
    </row>
    <row r="619" spans="6:21">
      <c r="F619" s="13"/>
      <c r="G619" s="8"/>
      <c r="L619" s="16"/>
      <c r="M619" s="15"/>
      <c r="N619" s="15"/>
      <c r="O619" s="15"/>
      <c r="P619" s="14"/>
      <c r="Q619" s="12"/>
      <c r="R619" s="12"/>
      <c r="U619" s="11"/>
    </row>
    <row r="620" spans="6:21">
      <c r="F620" s="13"/>
      <c r="G620" s="8"/>
      <c r="L620" s="16"/>
      <c r="M620" s="15"/>
      <c r="N620" s="15"/>
      <c r="O620" s="15"/>
      <c r="P620" s="14"/>
      <c r="Q620" s="12"/>
      <c r="R620" s="12"/>
      <c r="U620" s="11"/>
    </row>
    <row r="621" spans="6:21">
      <c r="F621" s="13"/>
      <c r="G621" s="8"/>
      <c r="L621" s="16"/>
      <c r="M621" s="15"/>
      <c r="N621" s="15"/>
      <c r="O621" s="15"/>
      <c r="P621" s="14"/>
      <c r="Q621" s="12"/>
      <c r="R621" s="12"/>
      <c r="U621" s="11"/>
    </row>
    <row r="622" spans="6:21">
      <c r="F622" s="13"/>
      <c r="G622" s="8"/>
      <c r="L622" s="16"/>
      <c r="M622" s="15"/>
      <c r="N622" s="15"/>
      <c r="O622" s="15"/>
      <c r="P622" s="14"/>
      <c r="Q622" s="12"/>
      <c r="R622" s="12"/>
      <c r="U622" s="11"/>
    </row>
    <row r="623" spans="6:21">
      <c r="F623" s="13"/>
      <c r="G623" s="8"/>
      <c r="L623" s="16"/>
      <c r="M623" s="15"/>
      <c r="N623" s="15"/>
      <c r="O623" s="15"/>
      <c r="P623" s="14"/>
      <c r="Q623" s="12"/>
      <c r="R623" s="12"/>
      <c r="U623" s="11"/>
    </row>
    <row r="624" spans="6:21">
      <c r="F624" s="13"/>
      <c r="G624" s="8"/>
      <c r="L624" s="16"/>
      <c r="M624" s="15"/>
      <c r="N624" s="15"/>
      <c r="O624" s="15"/>
      <c r="P624" s="14"/>
      <c r="Q624" s="12"/>
      <c r="R624" s="12"/>
      <c r="U624" s="11"/>
    </row>
    <row r="625" spans="6:21">
      <c r="F625" s="13"/>
      <c r="G625" s="8"/>
      <c r="L625" s="16"/>
      <c r="M625" s="15"/>
      <c r="N625" s="15"/>
      <c r="O625" s="15"/>
      <c r="P625" s="14"/>
      <c r="Q625" s="12"/>
      <c r="R625" s="12"/>
      <c r="U625" s="11"/>
    </row>
    <row r="626" spans="6:21">
      <c r="F626" s="13"/>
      <c r="G626" s="8"/>
      <c r="L626" s="16"/>
      <c r="M626" s="15"/>
      <c r="N626" s="15"/>
      <c r="O626" s="15"/>
      <c r="P626" s="14"/>
      <c r="Q626" s="12"/>
      <c r="R626" s="12"/>
      <c r="U626" s="11"/>
    </row>
    <row r="627" spans="6:21">
      <c r="F627" s="13"/>
      <c r="G627" s="8"/>
      <c r="L627" s="16"/>
      <c r="M627" s="15"/>
      <c r="N627" s="15"/>
      <c r="O627" s="15"/>
      <c r="P627" s="14"/>
      <c r="Q627" s="12"/>
      <c r="R627" s="12"/>
      <c r="U627" s="11"/>
    </row>
    <row r="628" spans="6:21">
      <c r="F628" s="13"/>
      <c r="G628" s="8"/>
      <c r="L628" s="16"/>
      <c r="M628" s="15"/>
      <c r="N628" s="15"/>
      <c r="O628" s="15"/>
      <c r="P628" s="14"/>
      <c r="Q628" s="12"/>
      <c r="R628" s="12"/>
      <c r="U628" s="11"/>
    </row>
    <row r="629" spans="6:21">
      <c r="F629" s="13"/>
      <c r="G629" s="8"/>
      <c r="L629" s="16"/>
      <c r="M629" s="15"/>
      <c r="N629" s="15"/>
      <c r="O629" s="15"/>
      <c r="P629" s="14"/>
      <c r="Q629" s="12"/>
      <c r="R629" s="12"/>
      <c r="U629" s="11"/>
    </row>
    <row r="630" spans="6:21">
      <c r="F630" s="13"/>
      <c r="G630" s="8"/>
      <c r="L630" s="16"/>
      <c r="M630" s="15"/>
      <c r="N630" s="15"/>
      <c r="O630" s="15"/>
      <c r="P630" s="14"/>
      <c r="Q630" s="12"/>
      <c r="R630" s="12"/>
      <c r="U630" s="11"/>
    </row>
    <row r="631" spans="6:21">
      <c r="F631" s="13"/>
      <c r="G631" s="8"/>
      <c r="L631" s="16"/>
      <c r="M631" s="15"/>
      <c r="N631" s="15"/>
      <c r="O631" s="15"/>
      <c r="P631" s="14"/>
      <c r="Q631" s="12"/>
      <c r="R631" s="12"/>
      <c r="U631" s="11"/>
    </row>
    <row r="632" spans="6:21">
      <c r="F632" s="13"/>
      <c r="G632" s="8"/>
      <c r="L632" s="16"/>
      <c r="M632" s="15"/>
      <c r="N632" s="15"/>
      <c r="O632" s="15"/>
      <c r="P632" s="14"/>
      <c r="Q632" s="12"/>
      <c r="R632" s="12"/>
      <c r="U632" s="11"/>
    </row>
    <row r="633" spans="6:21">
      <c r="F633" s="13"/>
      <c r="G633" s="8"/>
      <c r="L633" s="16"/>
      <c r="M633" s="15"/>
      <c r="N633" s="15"/>
      <c r="O633" s="15"/>
      <c r="P633" s="14"/>
      <c r="Q633" s="12"/>
      <c r="R633" s="12"/>
      <c r="U633" s="11"/>
    </row>
    <row r="634" spans="6:21">
      <c r="F634" s="13"/>
      <c r="G634" s="8"/>
      <c r="L634" s="16"/>
      <c r="M634" s="15"/>
      <c r="N634" s="15"/>
      <c r="O634" s="15"/>
      <c r="P634" s="14"/>
      <c r="Q634" s="12"/>
      <c r="R634" s="12"/>
      <c r="U634" s="11"/>
    </row>
    <row r="635" spans="6:21">
      <c r="F635" s="13"/>
      <c r="G635" s="8"/>
      <c r="L635" s="16"/>
      <c r="M635" s="15"/>
      <c r="N635" s="15"/>
      <c r="O635" s="15"/>
      <c r="P635" s="14"/>
      <c r="Q635" s="12"/>
      <c r="R635" s="12"/>
      <c r="U635" s="11"/>
    </row>
    <row r="636" spans="6:21">
      <c r="F636" s="13"/>
      <c r="G636" s="8"/>
      <c r="L636" s="16"/>
      <c r="M636" s="15"/>
      <c r="N636" s="15"/>
      <c r="O636" s="15"/>
      <c r="P636" s="14"/>
      <c r="Q636" s="12"/>
      <c r="R636" s="12"/>
      <c r="U636" s="11"/>
    </row>
    <row r="637" spans="6:21">
      <c r="F637" s="13"/>
      <c r="G637" s="8"/>
      <c r="L637" s="16"/>
      <c r="M637" s="15"/>
      <c r="N637" s="15"/>
      <c r="O637" s="15"/>
      <c r="P637" s="14"/>
      <c r="Q637" s="12"/>
      <c r="R637" s="12"/>
      <c r="U637" s="11"/>
    </row>
    <row r="638" spans="6:21">
      <c r="F638" s="13"/>
      <c r="G638" s="8"/>
      <c r="L638" s="16"/>
      <c r="M638" s="15"/>
      <c r="N638" s="15"/>
      <c r="O638" s="15"/>
      <c r="P638" s="14"/>
      <c r="Q638" s="12"/>
      <c r="R638" s="12"/>
      <c r="U638" s="11"/>
    </row>
    <row r="639" spans="6:21">
      <c r="F639" s="13"/>
      <c r="G639" s="8"/>
      <c r="L639" s="16"/>
      <c r="M639" s="15"/>
      <c r="N639" s="15"/>
      <c r="O639" s="15"/>
      <c r="P639" s="14"/>
      <c r="Q639" s="12"/>
      <c r="R639" s="12"/>
      <c r="U639" s="11"/>
    </row>
    <row r="640" spans="6:21">
      <c r="F640" s="13"/>
      <c r="G640" s="8"/>
      <c r="L640" s="16"/>
      <c r="M640" s="15"/>
      <c r="N640" s="15"/>
      <c r="O640" s="15"/>
      <c r="P640" s="14"/>
      <c r="Q640" s="12"/>
      <c r="R640" s="12"/>
      <c r="U640" s="11"/>
    </row>
    <row r="641" spans="6:21">
      <c r="F641" s="13"/>
      <c r="G641" s="8"/>
      <c r="L641" s="16"/>
      <c r="M641" s="15"/>
      <c r="N641" s="15"/>
      <c r="O641" s="15"/>
      <c r="P641" s="14"/>
      <c r="Q641" s="12"/>
      <c r="R641" s="12"/>
      <c r="U641" s="11"/>
    </row>
    <row r="642" spans="6:21">
      <c r="F642" s="13"/>
      <c r="G642" s="8"/>
      <c r="L642" s="16"/>
      <c r="M642" s="15"/>
      <c r="N642" s="15"/>
      <c r="O642" s="15"/>
      <c r="P642" s="14"/>
      <c r="Q642" s="12"/>
      <c r="R642" s="12"/>
      <c r="U642" s="11"/>
    </row>
    <row r="643" spans="6:21">
      <c r="F643" s="13"/>
      <c r="G643" s="8"/>
      <c r="L643" s="16"/>
      <c r="M643" s="15"/>
      <c r="N643" s="15"/>
      <c r="O643" s="15"/>
      <c r="P643" s="14"/>
      <c r="Q643" s="12"/>
      <c r="R643" s="12"/>
      <c r="U643" s="11"/>
    </row>
    <row r="644" spans="6:21">
      <c r="F644" s="13"/>
      <c r="G644" s="8"/>
      <c r="L644" s="16"/>
      <c r="M644" s="15"/>
      <c r="N644" s="15"/>
      <c r="O644" s="15"/>
      <c r="P644" s="14"/>
      <c r="Q644" s="12"/>
      <c r="R644" s="12"/>
      <c r="U644" s="11"/>
    </row>
    <row r="645" spans="6:21">
      <c r="F645" s="13"/>
      <c r="G645" s="8"/>
      <c r="L645" s="16"/>
      <c r="M645" s="15"/>
      <c r="N645" s="15"/>
      <c r="O645" s="15"/>
      <c r="P645" s="14"/>
      <c r="Q645" s="12"/>
      <c r="R645" s="12"/>
      <c r="U645" s="11"/>
    </row>
    <row r="646" spans="6:21">
      <c r="F646" s="13"/>
      <c r="G646" s="8"/>
      <c r="L646" s="16"/>
      <c r="M646" s="15"/>
      <c r="N646" s="15"/>
      <c r="O646" s="15"/>
      <c r="P646" s="14"/>
      <c r="Q646" s="12"/>
      <c r="R646" s="12"/>
      <c r="U646" s="11"/>
    </row>
    <row r="647" spans="6:21">
      <c r="F647" s="13"/>
      <c r="G647" s="8"/>
      <c r="L647" s="16"/>
      <c r="M647" s="15"/>
      <c r="N647" s="15"/>
      <c r="O647" s="15"/>
      <c r="P647" s="14"/>
      <c r="Q647" s="12"/>
      <c r="R647" s="12"/>
      <c r="U647" s="11"/>
    </row>
    <row r="648" spans="6:21">
      <c r="F648" s="13"/>
      <c r="G648" s="8"/>
      <c r="L648" s="16"/>
      <c r="M648" s="15"/>
      <c r="N648" s="15"/>
      <c r="O648" s="15"/>
      <c r="P648" s="14"/>
      <c r="Q648" s="12"/>
      <c r="R648" s="12"/>
      <c r="U648" s="11"/>
    </row>
    <row r="649" spans="6:21">
      <c r="F649" s="13"/>
      <c r="G649" s="8"/>
      <c r="L649" s="16"/>
      <c r="M649" s="15"/>
      <c r="N649" s="15"/>
      <c r="O649" s="15"/>
      <c r="P649" s="14"/>
      <c r="Q649" s="12"/>
      <c r="R649" s="12"/>
      <c r="U649" s="11"/>
    </row>
    <row r="650" spans="6:21">
      <c r="F650" s="13"/>
      <c r="G650" s="8"/>
      <c r="L650" s="16"/>
      <c r="M650" s="15"/>
      <c r="N650" s="15"/>
      <c r="O650" s="15"/>
      <c r="P650" s="14"/>
      <c r="Q650" s="12"/>
      <c r="R650" s="12"/>
      <c r="U650" s="11"/>
    </row>
    <row r="651" spans="6:21">
      <c r="F651" s="13"/>
      <c r="G651" s="8"/>
      <c r="L651" s="16"/>
      <c r="M651" s="15"/>
      <c r="N651" s="15"/>
      <c r="O651" s="15"/>
      <c r="P651" s="14"/>
      <c r="Q651" s="12"/>
      <c r="R651" s="12"/>
      <c r="U651" s="11"/>
    </row>
    <row r="652" spans="6:21">
      <c r="F652" s="13"/>
      <c r="G652" s="8"/>
      <c r="L652" s="16"/>
      <c r="M652" s="15"/>
      <c r="N652" s="15"/>
      <c r="O652" s="15"/>
      <c r="P652" s="14"/>
      <c r="Q652" s="12"/>
      <c r="R652" s="12"/>
      <c r="U652" s="11"/>
    </row>
    <row r="653" spans="6:21">
      <c r="F653" s="13"/>
      <c r="G653" s="8"/>
      <c r="L653" s="16"/>
      <c r="M653" s="15"/>
      <c r="N653" s="15"/>
      <c r="O653" s="15"/>
      <c r="P653" s="14"/>
      <c r="Q653" s="12"/>
      <c r="R653" s="12"/>
      <c r="U653" s="11"/>
    </row>
    <row r="654" spans="6:21">
      <c r="F654" s="13"/>
      <c r="G654" s="8"/>
      <c r="L654" s="16"/>
      <c r="M654" s="15"/>
      <c r="N654" s="15"/>
      <c r="O654" s="15"/>
      <c r="P654" s="14"/>
      <c r="Q654" s="12"/>
      <c r="R654" s="12"/>
      <c r="U654" s="11"/>
    </row>
    <row r="655" spans="6:21">
      <c r="F655" s="13"/>
      <c r="G655" s="8"/>
      <c r="L655" s="16"/>
      <c r="M655" s="15"/>
      <c r="N655" s="15"/>
      <c r="O655" s="15"/>
      <c r="P655" s="14"/>
      <c r="Q655" s="12"/>
      <c r="R655" s="12"/>
      <c r="U655" s="11"/>
    </row>
    <row r="656" spans="6:21">
      <c r="F656" s="13"/>
      <c r="G656" s="8"/>
      <c r="L656" s="16"/>
      <c r="M656" s="15"/>
      <c r="N656" s="15"/>
      <c r="O656" s="15"/>
      <c r="P656" s="14"/>
      <c r="Q656" s="12"/>
      <c r="R656" s="12"/>
      <c r="U656" s="11"/>
    </row>
    <row r="657" spans="6:21">
      <c r="F657" s="13"/>
      <c r="G657" s="8"/>
      <c r="L657" s="16"/>
      <c r="M657" s="15"/>
      <c r="N657" s="15"/>
      <c r="O657" s="15"/>
      <c r="P657" s="14"/>
      <c r="Q657" s="12"/>
      <c r="R657" s="12"/>
      <c r="U657" s="11"/>
    </row>
    <row r="658" spans="6:21">
      <c r="F658" s="13"/>
      <c r="G658" s="8"/>
      <c r="L658" s="16"/>
      <c r="M658" s="15"/>
      <c r="N658" s="15"/>
      <c r="O658" s="15"/>
      <c r="P658" s="14"/>
      <c r="Q658" s="12"/>
      <c r="R658" s="12"/>
      <c r="U658" s="11"/>
    </row>
    <row r="659" spans="6:21">
      <c r="F659" s="13"/>
      <c r="G659" s="8"/>
      <c r="L659" s="16"/>
      <c r="M659" s="15"/>
      <c r="N659" s="15"/>
      <c r="O659" s="15"/>
      <c r="P659" s="14"/>
      <c r="Q659" s="12"/>
      <c r="R659" s="12"/>
      <c r="U659" s="11"/>
    </row>
    <row r="660" spans="6:21">
      <c r="F660" s="13"/>
      <c r="G660" s="8"/>
      <c r="L660" s="16"/>
      <c r="M660" s="15"/>
      <c r="N660" s="15"/>
      <c r="O660" s="15"/>
      <c r="P660" s="14"/>
      <c r="Q660" s="12"/>
      <c r="R660" s="12"/>
      <c r="U660" s="11"/>
    </row>
    <row r="661" spans="6:21">
      <c r="F661" s="13"/>
      <c r="G661" s="8"/>
      <c r="L661" s="16"/>
      <c r="M661" s="15"/>
      <c r="N661" s="15"/>
      <c r="O661" s="15"/>
      <c r="P661" s="14"/>
      <c r="Q661" s="12"/>
      <c r="R661" s="12"/>
      <c r="U661" s="11"/>
    </row>
    <row r="662" spans="6:21">
      <c r="F662" s="13"/>
      <c r="G662" s="8"/>
      <c r="L662" s="16"/>
      <c r="M662" s="15"/>
      <c r="N662" s="15"/>
      <c r="O662" s="15"/>
      <c r="P662" s="14"/>
      <c r="Q662" s="12"/>
      <c r="R662" s="12"/>
      <c r="U662" s="11"/>
    </row>
    <row r="663" spans="6:21">
      <c r="F663" s="13"/>
      <c r="G663" s="8"/>
      <c r="L663" s="16"/>
      <c r="M663" s="15"/>
      <c r="N663" s="15"/>
      <c r="O663" s="15"/>
      <c r="P663" s="14"/>
      <c r="Q663" s="12"/>
      <c r="R663" s="12"/>
      <c r="U663" s="11"/>
    </row>
    <row r="664" spans="6:21">
      <c r="F664" s="13"/>
      <c r="G664" s="8"/>
      <c r="L664" s="16"/>
      <c r="M664" s="15"/>
      <c r="N664" s="15"/>
      <c r="O664" s="15"/>
      <c r="P664" s="14"/>
      <c r="Q664" s="12"/>
      <c r="R664" s="12"/>
      <c r="U664" s="11"/>
    </row>
    <row r="665" spans="6:21">
      <c r="F665" s="13"/>
      <c r="G665" s="8"/>
      <c r="L665" s="16"/>
      <c r="M665" s="15"/>
      <c r="N665" s="15"/>
      <c r="O665" s="15"/>
      <c r="P665" s="14"/>
      <c r="Q665" s="12"/>
      <c r="R665" s="12"/>
      <c r="U665" s="11"/>
    </row>
    <row r="666" spans="6:21">
      <c r="F666" s="13"/>
      <c r="G666" s="8"/>
      <c r="L666" s="16"/>
      <c r="M666" s="15"/>
      <c r="N666" s="15"/>
      <c r="O666" s="15"/>
      <c r="P666" s="14"/>
      <c r="Q666" s="12"/>
      <c r="R666" s="12"/>
      <c r="U666" s="11"/>
    </row>
    <row r="667" spans="6:21">
      <c r="F667" s="13"/>
      <c r="G667" s="8"/>
      <c r="L667" s="16"/>
      <c r="M667" s="15"/>
      <c r="N667" s="15"/>
      <c r="O667" s="15"/>
      <c r="P667" s="14"/>
      <c r="Q667" s="12"/>
      <c r="R667" s="12"/>
      <c r="U667" s="11"/>
    </row>
    <row r="668" spans="6:21">
      <c r="F668" s="13"/>
      <c r="G668" s="8"/>
      <c r="L668" s="16"/>
      <c r="M668" s="15"/>
      <c r="N668" s="15"/>
      <c r="O668" s="15"/>
      <c r="P668" s="14"/>
      <c r="Q668" s="12"/>
      <c r="R668" s="12"/>
      <c r="U668" s="11"/>
    </row>
    <row r="669" spans="6:21">
      <c r="F669" s="13"/>
      <c r="G669" s="8"/>
      <c r="L669" s="16"/>
      <c r="M669" s="15"/>
      <c r="N669" s="15"/>
      <c r="O669" s="15"/>
      <c r="P669" s="14"/>
      <c r="Q669" s="12"/>
      <c r="R669" s="12"/>
      <c r="U669" s="11"/>
    </row>
    <row r="670" spans="6:21">
      <c r="F670" s="13"/>
      <c r="G670" s="8"/>
      <c r="L670" s="16"/>
      <c r="M670" s="15"/>
      <c r="N670" s="15"/>
      <c r="O670" s="15"/>
      <c r="P670" s="14"/>
      <c r="Q670" s="12"/>
      <c r="R670" s="12"/>
      <c r="U670" s="11"/>
    </row>
    <row r="671" spans="6:21">
      <c r="F671" s="13"/>
      <c r="G671" s="8"/>
      <c r="L671" s="16"/>
      <c r="M671" s="15"/>
      <c r="N671" s="15"/>
      <c r="O671" s="15"/>
      <c r="P671" s="14"/>
      <c r="Q671" s="12"/>
      <c r="R671" s="12"/>
      <c r="U671" s="11"/>
    </row>
    <row r="672" spans="6:21">
      <c r="F672" s="13"/>
      <c r="G672" s="8"/>
      <c r="L672" s="16"/>
      <c r="M672" s="15"/>
      <c r="N672" s="15"/>
      <c r="O672" s="15"/>
      <c r="P672" s="14"/>
      <c r="Q672" s="12"/>
      <c r="R672" s="12"/>
      <c r="U672" s="11"/>
    </row>
    <row r="673" spans="6:21">
      <c r="F673" s="13"/>
      <c r="G673" s="8"/>
      <c r="L673" s="16"/>
      <c r="M673" s="15"/>
      <c r="N673" s="15"/>
      <c r="O673" s="15"/>
      <c r="P673" s="14"/>
      <c r="Q673" s="12"/>
      <c r="R673" s="12"/>
      <c r="U673" s="11"/>
    </row>
    <row r="674" spans="6:21">
      <c r="F674" s="13"/>
      <c r="G674" s="8"/>
      <c r="L674" s="16"/>
      <c r="M674" s="15"/>
      <c r="N674" s="15"/>
      <c r="O674" s="15"/>
      <c r="P674" s="14"/>
      <c r="Q674" s="12"/>
      <c r="R674" s="12"/>
      <c r="U674" s="11"/>
    </row>
    <row r="675" spans="6:21">
      <c r="F675" s="13"/>
      <c r="G675" s="8"/>
      <c r="L675" s="16"/>
      <c r="M675" s="15"/>
      <c r="N675" s="15"/>
      <c r="O675" s="15"/>
      <c r="P675" s="14"/>
      <c r="Q675" s="12"/>
      <c r="R675" s="12"/>
      <c r="U675" s="11"/>
    </row>
    <row r="676" spans="6:21">
      <c r="F676" s="13"/>
      <c r="G676" s="8"/>
      <c r="L676" s="16"/>
      <c r="M676" s="15"/>
      <c r="N676" s="15"/>
      <c r="O676" s="15"/>
      <c r="P676" s="14"/>
      <c r="Q676" s="12"/>
      <c r="R676" s="12"/>
      <c r="U676" s="11"/>
    </row>
    <row r="677" spans="6:21">
      <c r="F677" s="13"/>
      <c r="G677" s="8"/>
      <c r="L677" s="16"/>
      <c r="M677" s="15"/>
      <c r="N677" s="15"/>
      <c r="O677" s="15"/>
      <c r="P677" s="14"/>
      <c r="Q677" s="12"/>
      <c r="R677" s="12"/>
      <c r="U677" s="11"/>
    </row>
    <row r="678" spans="6:21">
      <c r="F678" s="13"/>
      <c r="G678" s="8"/>
      <c r="L678" s="16"/>
      <c r="M678" s="15"/>
      <c r="N678" s="15"/>
      <c r="O678" s="15"/>
      <c r="P678" s="14"/>
      <c r="Q678" s="12"/>
      <c r="R678" s="12"/>
      <c r="U678" s="11"/>
    </row>
    <row r="679" spans="6:21">
      <c r="F679" s="13"/>
      <c r="G679" s="8"/>
      <c r="L679" s="16"/>
      <c r="M679" s="15"/>
      <c r="N679" s="15"/>
      <c r="O679" s="15"/>
      <c r="P679" s="14"/>
      <c r="Q679" s="12"/>
      <c r="R679" s="12"/>
      <c r="U679" s="11"/>
    </row>
    <row r="680" spans="6:21">
      <c r="F680" s="13"/>
      <c r="G680" s="8"/>
      <c r="L680" s="16"/>
      <c r="M680" s="15"/>
      <c r="N680" s="15"/>
      <c r="O680" s="15"/>
      <c r="P680" s="14"/>
      <c r="Q680" s="12"/>
      <c r="R680" s="12"/>
      <c r="U680" s="11"/>
    </row>
    <row r="681" spans="6:21">
      <c r="F681" s="13"/>
      <c r="G681" s="8"/>
      <c r="L681" s="16"/>
      <c r="M681" s="15"/>
      <c r="N681" s="15"/>
      <c r="O681" s="15"/>
      <c r="P681" s="14"/>
      <c r="Q681" s="12"/>
      <c r="R681" s="12"/>
      <c r="U681" s="11"/>
    </row>
    <row r="682" spans="6:21">
      <c r="F682" s="13"/>
      <c r="G682" s="8"/>
      <c r="L682" s="16"/>
      <c r="M682" s="15"/>
      <c r="N682" s="15"/>
      <c r="O682" s="15"/>
      <c r="P682" s="14"/>
      <c r="Q682" s="12"/>
      <c r="R682" s="12"/>
      <c r="U682" s="11"/>
    </row>
    <row r="683" spans="6:21">
      <c r="F683" s="13"/>
      <c r="G683" s="8"/>
      <c r="L683" s="16"/>
      <c r="M683" s="15"/>
      <c r="N683" s="15"/>
      <c r="O683" s="15"/>
      <c r="P683" s="14"/>
      <c r="Q683" s="12"/>
      <c r="R683" s="12"/>
      <c r="U683" s="11"/>
    </row>
    <row r="684" spans="6:21">
      <c r="F684" s="13"/>
      <c r="G684" s="8"/>
      <c r="L684" s="16"/>
      <c r="M684" s="15"/>
      <c r="N684" s="15"/>
      <c r="O684" s="15"/>
      <c r="P684" s="14"/>
      <c r="Q684" s="12"/>
      <c r="R684" s="12"/>
      <c r="U684" s="11"/>
    </row>
    <row r="685" spans="6:21">
      <c r="F685" s="13"/>
      <c r="G685" s="8"/>
      <c r="L685" s="16"/>
      <c r="M685" s="15"/>
      <c r="N685" s="15"/>
      <c r="O685" s="15"/>
      <c r="P685" s="14"/>
      <c r="Q685" s="12"/>
      <c r="R685" s="12"/>
      <c r="U685" s="11"/>
    </row>
    <row r="686" spans="6:21">
      <c r="F686" s="13"/>
      <c r="G686" s="8"/>
      <c r="L686" s="16"/>
      <c r="M686" s="15"/>
      <c r="N686" s="15"/>
      <c r="O686" s="15"/>
      <c r="P686" s="14"/>
      <c r="Q686" s="12"/>
      <c r="R686" s="12"/>
      <c r="U686" s="11"/>
    </row>
    <row r="687" spans="6:21">
      <c r="F687" s="13"/>
      <c r="G687" s="8"/>
      <c r="L687" s="16"/>
      <c r="M687" s="15"/>
      <c r="N687" s="15"/>
      <c r="O687" s="15"/>
      <c r="P687" s="14"/>
      <c r="Q687" s="12"/>
      <c r="R687" s="12"/>
      <c r="U687" s="11"/>
    </row>
    <row r="688" spans="6:21">
      <c r="F688" s="13"/>
      <c r="G688" s="8"/>
      <c r="L688" s="16"/>
      <c r="M688" s="15"/>
      <c r="N688" s="15"/>
      <c r="O688" s="15"/>
      <c r="P688" s="14"/>
      <c r="Q688" s="12"/>
      <c r="R688" s="12"/>
      <c r="U688" s="11"/>
    </row>
    <row r="689" spans="6:21">
      <c r="F689" s="13"/>
      <c r="G689" s="8"/>
      <c r="L689" s="16"/>
      <c r="M689" s="15"/>
      <c r="N689" s="15"/>
      <c r="O689" s="15"/>
      <c r="P689" s="14"/>
      <c r="Q689" s="12"/>
      <c r="R689" s="12"/>
      <c r="U689" s="11"/>
    </row>
    <row r="690" spans="6:21">
      <c r="F690" s="13"/>
      <c r="G690" s="8"/>
      <c r="L690" s="16"/>
      <c r="M690" s="15"/>
      <c r="N690" s="15"/>
      <c r="O690" s="15"/>
      <c r="P690" s="14"/>
      <c r="Q690" s="12"/>
      <c r="R690" s="12"/>
      <c r="U690" s="11"/>
    </row>
    <row r="691" spans="6:21">
      <c r="F691" s="13"/>
      <c r="G691" s="8"/>
      <c r="L691" s="16"/>
      <c r="M691" s="15"/>
      <c r="N691" s="15"/>
      <c r="O691" s="15"/>
      <c r="P691" s="14"/>
      <c r="Q691" s="12"/>
      <c r="R691" s="12"/>
      <c r="U691" s="11"/>
    </row>
    <row r="692" spans="6:21">
      <c r="F692" s="13"/>
      <c r="G692" s="8"/>
      <c r="L692" s="16"/>
      <c r="M692" s="15"/>
      <c r="N692" s="15"/>
      <c r="O692" s="15"/>
      <c r="P692" s="14"/>
      <c r="Q692" s="12"/>
      <c r="R692" s="12"/>
      <c r="U692" s="11"/>
    </row>
    <row r="693" spans="6:21">
      <c r="F693" s="13"/>
      <c r="G693" s="8"/>
      <c r="L693" s="16"/>
      <c r="M693" s="15"/>
      <c r="N693" s="15"/>
      <c r="O693" s="15"/>
      <c r="P693" s="14"/>
      <c r="Q693" s="12"/>
      <c r="R693" s="12"/>
      <c r="U693" s="11"/>
    </row>
    <row r="694" spans="6:21">
      <c r="F694" s="13"/>
      <c r="G694" s="8"/>
      <c r="L694" s="16"/>
      <c r="M694" s="15"/>
      <c r="N694" s="15"/>
      <c r="O694" s="15"/>
      <c r="P694" s="14"/>
      <c r="Q694" s="12"/>
      <c r="R694" s="12"/>
      <c r="U694" s="11"/>
    </row>
    <row r="695" spans="6:21">
      <c r="F695" s="13"/>
      <c r="G695" s="8"/>
      <c r="L695" s="16"/>
      <c r="M695" s="15"/>
      <c r="N695" s="15"/>
      <c r="O695" s="15"/>
      <c r="P695" s="14"/>
      <c r="Q695" s="12"/>
      <c r="R695" s="12"/>
      <c r="U695" s="11"/>
    </row>
    <row r="696" spans="6:21">
      <c r="F696" s="13"/>
      <c r="G696" s="8"/>
      <c r="L696" s="16"/>
      <c r="M696" s="15"/>
      <c r="N696" s="15"/>
      <c r="O696" s="15"/>
      <c r="P696" s="14"/>
      <c r="Q696" s="12"/>
      <c r="R696" s="12"/>
      <c r="U696" s="11"/>
    </row>
    <row r="697" spans="6:21">
      <c r="F697" s="13"/>
      <c r="G697" s="8"/>
      <c r="L697" s="16"/>
      <c r="M697" s="15"/>
      <c r="N697" s="15"/>
      <c r="O697" s="15"/>
      <c r="P697" s="14"/>
      <c r="Q697" s="12"/>
      <c r="R697" s="12"/>
      <c r="U697" s="11"/>
    </row>
    <row r="698" spans="6:21">
      <c r="F698" s="13"/>
      <c r="G698" s="8"/>
      <c r="L698" s="16"/>
      <c r="M698" s="15"/>
      <c r="N698" s="15"/>
      <c r="O698" s="15"/>
      <c r="P698" s="14"/>
      <c r="Q698" s="12"/>
      <c r="R698" s="12"/>
      <c r="U698" s="11"/>
    </row>
    <row r="699" spans="6:21">
      <c r="F699" s="13"/>
      <c r="G699" s="8"/>
      <c r="L699" s="16"/>
      <c r="M699" s="15"/>
      <c r="N699" s="15"/>
      <c r="O699" s="15"/>
      <c r="P699" s="14"/>
      <c r="Q699" s="12"/>
      <c r="R699" s="12"/>
      <c r="U699" s="11"/>
    </row>
    <row r="700" spans="6:21">
      <c r="F700" s="13"/>
      <c r="G700" s="8"/>
      <c r="L700" s="16"/>
      <c r="M700" s="15"/>
      <c r="N700" s="15"/>
      <c r="O700" s="15"/>
      <c r="P700" s="14"/>
      <c r="Q700" s="12"/>
      <c r="R700" s="12"/>
      <c r="U700" s="11"/>
    </row>
    <row r="701" spans="6:21">
      <c r="F701" s="13"/>
      <c r="G701" s="8"/>
      <c r="L701" s="16"/>
      <c r="M701" s="15"/>
      <c r="N701" s="15"/>
      <c r="O701" s="15"/>
      <c r="P701" s="14"/>
      <c r="Q701" s="12"/>
      <c r="R701" s="12"/>
      <c r="U701" s="11"/>
    </row>
    <row r="702" spans="6:21">
      <c r="F702" s="13"/>
      <c r="G702" s="8"/>
      <c r="L702" s="16"/>
      <c r="M702" s="15"/>
      <c r="N702" s="15"/>
      <c r="O702" s="15"/>
      <c r="P702" s="14"/>
      <c r="Q702" s="12"/>
      <c r="R702" s="12"/>
      <c r="U702" s="11"/>
    </row>
    <row r="703" spans="6:21">
      <c r="F703" s="13"/>
      <c r="G703" s="8"/>
      <c r="L703" s="16"/>
      <c r="M703" s="15"/>
      <c r="N703" s="15"/>
      <c r="O703" s="15"/>
      <c r="P703" s="14"/>
      <c r="Q703" s="12"/>
      <c r="R703" s="12"/>
      <c r="U703" s="11"/>
    </row>
    <row r="704" spans="6:21">
      <c r="F704" s="13"/>
      <c r="G704" s="8"/>
      <c r="L704" s="16"/>
      <c r="M704" s="15"/>
      <c r="N704" s="15"/>
      <c r="O704" s="15"/>
      <c r="P704" s="14"/>
      <c r="Q704" s="12"/>
      <c r="R704" s="12"/>
      <c r="U704" s="11"/>
    </row>
    <row r="705" spans="6:21">
      <c r="F705" s="13"/>
      <c r="G705" s="8"/>
      <c r="L705" s="16"/>
      <c r="M705" s="15"/>
      <c r="N705" s="15"/>
      <c r="O705" s="15"/>
      <c r="P705" s="14"/>
      <c r="Q705" s="12"/>
      <c r="R705" s="12"/>
      <c r="U705" s="11"/>
    </row>
    <row r="706" spans="6:21">
      <c r="F706" s="13"/>
      <c r="G706" s="8"/>
      <c r="L706" s="16"/>
      <c r="M706" s="15"/>
      <c r="N706" s="15"/>
      <c r="O706" s="15"/>
      <c r="P706" s="14"/>
      <c r="Q706" s="12"/>
      <c r="R706" s="12"/>
      <c r="U706" s="11"/>
    </row>
    <row r="707" spans="6:21">
      <c r="F707" s="13"/>
      <c r="G707" s="8"/>
      <c r="L707" s="16"/>
      <c r="M707" s="15"/>
      <c r="N707" s="15"/>
      <c r="O707" s="15"/>
      <c r="P707" s="14"/>
      <c r="Q707" s="12"/>
      <c r="R707" s="12"/>
      <c r="U707" s="11"/>
    </row>
    <row r="708" spans="6:21">
      <c r="F708" s="13"/>
      <c r="G708" s="8"/>
      <c r="L708" s="16"/>
      <c r="M708" s="15"/>
      <c r="N708" s="15"/>
      <c r="O708" s="15"/>
      <c r="P708" s="14"/>
      <c r="Q708" s="12"/>
      <c r="R708" s="12"/>
      <c r="U708" s="11"/>
    </row>
    <row r="709" spans="6:21">
      <c r="F709" s="13"/>
      <c r="G709" s="8"/>
      <c r="L709" s="16"/>
      <c r="M709" s="15"/>
      <c r="N709" s="15"/>
      <c r="O709" s="15"/>
      <c r="P709" s="14"/>
      <c r="Q709" s="12"/>
      <c r="R709" s="12"/>
      <c r="U709" s="11"/>
    </row>
    <row r="710" spans="6:21">
      <c r="F710" s="13"/>
      <c r="G710" s="8"/>
      <c r="L710" s="16"/>
      <c r="M710" s="15"/>
      <c r="N710" s="15"/>
      <c r="O710" s="15"/>
      <c r="P710" s="14"/>
      <c r="Q710" s="12"/>
      <c r="R710" s="12"/>
      <c r="U710" s="11"/>
    </row>
    <row r="711" spans="6:21">
      <c r="F711" s="13"/>
      <c r="G711" s="8"/>
      <c r="L711" s="16"/>
      <c r="M711" s="15"/>
      <c r="N711" s="15"/>
      <c r="O711" s="15"/>
      <c r="P711" s="14"/>
      <c r="Q711" s="12"/>
      <c r="R711" s="12"/>
      <c r="U711" s="11"/>
    </row>
    <row r="712" spans="6:21">
      <c r="F712" s="13"/>
      <c r="G712" s="8"/>
      <c r="L712" s="16"/>
      <c r="M712" s="15"/>
      <c r="N712" s="15"/>
      <c r="O712" s="15"/>
      <c r="P712" s="14"/>
      <c r="Q712" s="12"/>
      <c r="R712" s="12"/>
      <c r="U712" s="11"/>
    </row>
    <row r="713" spans="6:21">
      <c r="F713" s="13"/>
      <c r="G713" s="8"/>
      <c r="L713" s="16"/>
      <c r="M713" s="15"/>
      <c r="N713" s="15"/>
      <c r="O713" s="15"/>
      <c r="P713" s="14"/>
      <c r="Q713" s="12"/>
      <c r="R713" s="12"/>
      <c r="U713" s="11"/>
    </row>
    <row r="714" spans="6:21">
      <c r="F714" s="13"/>
      <c r="G714" s="8"/>
      <c r="L714" s="16"/>
      <c r="M714" s="15"/>
      <c r="N714" s="15"/>
      <c r="O714" s="15"/>
      <c r="P714" s="14"/>
      <c r="Q714" s="12"/>
      <c r="R714" s="12"/>
      <c r="U714" s="11"/>
    </row>
    <row r="715" spans="6:21">
      <c r="F715" s="13"/>
      <c r="G715" s="8"/>
      <c r="L715" s="16"/>
      <c r="M715" s="15"/>
      <c r="N715" s="15"/>
      <c r="O715" s="15"/>
      <c r="P715" s="14"/>
      <c r="Q715" s="12"/>
      <c r="R715" s="12"/>
      <c r="U715" s="11"/>
    </row>
    <row r="716" spans="6:21">
      <c r="F716" s="13"/>
      <c r="G716" s="8"/>
      <c r="L716" s="16"/>
      <c r="M716" s="15"/>
      <c r="N716" s="15"/>
      <c r="O716" s="15"/>
      <c r="P716" s="14"/>
      <c r="Q716" s="12"/>
      <c r="R716" s="12"/>
      <c r="U716" s="11"/>
    </row>
    <row r="717" spans="6:21">
      <c r="F717" s="13"/>
      <c r="G717" s="8"/>
      <c r="L717" s="16"/>
      <c r="M717" s="15"/>
      <c r="N717" s="15"/>
      <c r="O717" s="15"/>
      <c r="P717" s="14"/>
      <c r="Q717" s="12"/>
      <c r="R717" s="12"/>
      <c r="U717" s="11"/>
    </row>
    <row r="718" spans="6:21">
      <c r="F718" s="13"/>
      <c r="G718" s="8"/>
      <c r="L718" s="16"/>
      <c r="M718" s="15"/>
      <c r="N718" s="15"/>
      <c r="O718" s="15"/>
      <c r="P718" s="14"/>
      <c r="Q718" s="12"/>
      <c r="R718" s="12"/>
      <c r="U718" s="11"/>
    </row>
    <row r="719" spans="6:21">
      <c r="F719" s="13"/>
      <c r="G719" s="8"/>
      <c r="L719" s="16"/>
      <c r="M719" s="15"/>
      <c r="N719" s="15"/>
      <c r="O719" s="15"/>
      <c r="P719" s="14"/>
      <c r="Q719" s="12"/>
      <c r="R719" s="12"/>
      <c r="U719" s="11"/>
    </row>
    <row r="720" spans="6:21">
      <c r="F720" s="13"/>
      <c r="G720" s="8"/>
      <c r="L720" s="16"/>
      <c r="M720" s="15"/>
      <c r="N720" s="15"/>
      <c r="O720" s="15"/>
      <c r="P720" s="14"/>
      <c r="Q720" s="12"/>
      <c r="R720" s="12"/>
      <c r="U720" s="11"/>
    </row>
    <row r="721" spans="6:21">
      <c r="F721" s="13"/>
      <c r="G721" s="8"/>
      <c r="L721" s="16"/>
      <c r="M721" s="15"/>
      <c r="N721" s="15"/>
      <c r="O721" s="15"/>
      <c r="P721" s="14"/>
      <c r="Q721" s="12"/>
      <c r="R721" s="12"/>
      <c r="U721" s="11"/>
    </row>
    <row r="722" spans="6:21">
      <c r="F722" s="13"/>
      <c r="G722" s="8"/>
      <c r="L722" s="16"/>
      <c r="M722" s="15"/>
      <c r="N722" s="15"/>
      <c r="O722" s="15"/>
      <c r="P722" s="14"/>
      <c r="Q722" s="12"/>
      <c r="R722" s="12"/>
      <c r="U722" s="11"/>
    </row>
    <row r="723" spans="6:21">
      <c r="F723" s="13"/>
      <c r="G723" s="8"/>
      <c r="L723" s="16"/>
      <c r="M723" s="15"/>
      <c r="N723" s="15"/>
      <c r="O723" s="15"/>
      <c r="P723" s="14"/>
      <c r="Q723" s="12"/>
      <c r="R723" s="12"/>
      <c r="U723" s="11"/>
    </row>
    <row r="724" spans="6:21">
      <c r="F724" s="13"/>
      <c r="G724" s="8"/>
      <c r="L724" s="16"/>
      <c r="M724" s="15"/>
      <c r="N724" s="15"/>
      <c r="O724" s="15"/>
      <c r="P724" s="14"/>
      <c r="Q724" s="12"/>
      <c r="R724" s="12"/>
      <c r="U724" s="11"/>
    </row>
    <row r="725" spans="6:21">
      <c r="F725" s="13"/>
      <c r="G725" s="8"/>
      <c r="L725" s="16"/>
      <c r="M725" s="15"/>
      <c r="N725" s="15"/>
      <c r="O725" s="15"/>
      <c r="P725" s="14"/>
      <c r="Q725" s="12"/>
      <c r="R725" s="12"/>
      <c r="U725" s="11"/>
    </row>
    <row r="726" spans="6:21">
      <c r="F726" s="13"/>
      <c r="G726" s="8"/>
      <c r="L726" s="16"/>
      <c r="M726" s="15"/>
      <c r="N726" s="15"/>
      <c r="O726" s="15"/>
      <c r="P726" s="14"/>
      <c r="Q726" s="12"/>
      <c r="R726" s="12"/>
      <c r="U726" s="11"/>
    </row>
    <row r="727" spans="6:21">
      <c r="F727" s="13"/>
      <c r="G727" s="8"/>
      <c r="L727" s="16"/>
      <c r="M727" s="15"/>
      <c r="N727" s="15"/>
      <c r="O727" s="15"/>
      <c r="P727" s="14"/>
      <c r="Q727" s="12"/>
      <c r="R727" s="12"/>
      <c r="U727" s="11"/>
    </row>
    <row r="728" spans="6:21">
      <c r="F728" s="13"/>
      <c r="G728" s="8"/>
      <c r="L728" s="16"/>
      <c r="M728" s="15"/>
      <c r="N728" s="15"/>
      <c r="O728" s="15"/>
      <c r="P728" s="14"/>
      <c r="Q728" s="12"/>
      <c r="R728" s="12"/>
      <c r="U728" s="11"/>
    </row>
    <row r="729" spans="6:21">
      <c r="F729" s="13"/>
      <c r="G729" s="8"/>
      <c r="L729" s="16"/>
      <c r="M729" s="15"/>
      <c r="N729" s="15"/>
      <c r="O729" s="15"/>
      <c r="P729" s="14"/>
      <c r="Q729" s="12"/>
      <c r="R729" s="12"/>
      <c r="U729" s="11"/>
    </row>
    <row r="730" spans="6:21">
      <c r="F730" s="13"/>
      <c r="G730" s="8"/>
      <c r="L730" s="16"/>
      <c r="M730" s="15"/>
      <c r="N730" s="15"/>
      <c r="O730" s="15"/>
      <c r="P730" s="14"/>
      <c r="Q730" s="12"/>
      <c r="R730" s="12"/>
      <c r="U730" s="11"/>
    </row>
    <row r="731" spans="6:21">
      <c r="F731" s="13"/>
      <c r="G731" s="8"/>
      <c r="L731" s="16"/>
      <c r="M731" s="15"/>
      <c r="N731" s="15"/>
      <c r="O731" s="15"/>
      <c r="P731" s="14"/>
      <c r="Q731" s="12"/>
      <c r="R731" s="12"/>
      <c r="U731" s="11"/>
    </row>
    <row r="732" spans="6:21">
      <c r="F732" s="13"/>
      <c r="G732" s="8"/>
      <c r="L732" s="16"/>
      <c r="M732" s="15"/>
      <c r="N732" s="15"/>
      <c r="O732" s="15"/>
      <c r="P732" s="14"/>
      <c r="Q732" s="12"/>
      <c r="R732" s="12"/>
      <c r="U732" s="11"/>
    </row>
    <row r="733" spans="6:21">
      <c r="F733" s="13"/>
      <c r="G733" s="8"/>
      <c r="L733" s="16"/>
      <c r="M733" s="15"/>
      <c r="N733" s="15"/>
      <c r="O733" s="15"/>
      <c r="P733" s="14"/>
      <c r="Q733" s="12"/>
      <c r="R733" s="12"/>
      <c r="U733" s="11"/>
    </row>
    <row r="734" spans="6:21">
      <c r="F734" s="13"/>
      <c r="G734" s="8"/>
      <c r="L734" s="16"/>
      <c r="M734" s="15"/>
      <c r="N734" s="15"/>
      <c r="O734" s="15"/>
      <c r="P734" s="14"/>
      <c r="Q734" s="12"/>
      <c r="R734" s="12"/>
      <c r="U734" s="11"/>
    </row>
    <row r="735" spans="6:21">
      <c r="F735" s="13"/>
      <c r="G735" s="8"/>
      <c r="L735" s="16"/>
      <c r="M735" s="15"/>
      <c r="N735" s="15"/>
      <c r="O735" s="15"/>
      <c r="P735" s="14"/>
      <c r="Q735" s="12"/>
      <c r="R735" s="12"/>
      <c r="U735" s="11"/>
    </row>
    <row r="736" spans="6:21">
      <c r="F736" s="13"/>
      <c r="G736" s="8"/>
      <c r="L736" s="16"/>
      <c r="M736" s="15"/>
      <c r="N736" s="15"/>
      <c r="O736" s="15"/>
      <c r="P736" s="14"/>
      <c r="Q736" s="12"/>
      <c r="R736" s="12"/>
      <c r="U736" s="11"/>
    </row>
    <row r="737" spans="6:21">
      <c r="F737" s="13"/>
      <c r="G737" s="8"/>
      <c r="L737" s="16"/>
      <c r="M737" s="15"/>
      <c r="N737" s="15"/>
      <c r="O737" s="15"/>
      <c r="P737" s="14"/>
      <c r="Q737" s="12"/>
      <c r="R737" s="12"/>
      <c r="U737" s="11"/>
    </row>
    <row r="738" spans="6:21">
      <c r="F738" s="13"/>
      <c r="G738" s="8"/>
      <c r="L738" s="16"/>
      <c r="M738" s="15"/>
      <c r="N738" s="15"/>
      <c r="O738" s="15"/>
      <c r="P738" s="14"/>
      <c r="Q738" s="12"/>
      <c r="R738" s="12"/>
      <c r="U738" s="11"/>
    </row>
    <row r="739" spans="6:21">
      <c r="F739" s="13"/>
      <c r="G739" s="8"/>
      <c r="L739" s="16"/>
      <c r="M739" s="15"/>
      <c r="N739" s="15"/>
      <c r="O739" s="15"/>
      <c r="P739" s="14"/>
      <c r="Q739" s="12"/>
      <c r="R739" s="12"/>
      <c r="U739" s="11"/>
    </row>
    <row r="740" spans="6:21">
      <c r="F740" s="13"/>
      <c r="G740" s="8"/>
      <c r="L740" s="16"/>
      <c r="M740" s="15"/>
      <c r="N740" s="15"/>
      <c r="O740" s="15"/>
      <c r="P740" s="14"/>
      <c r="Q740" s="12"/>
      <c r="R740" s="12"/>
      <c r="U740" s="11"/>
    </row>
    <row r="741" spans="6:21">
      <c r="F741" s="13"/>
      <c r="G741" s="8"/>
      <c r="L741" s="16"/>
      <c r="M741" s="15"/>
      <c r="N741" s="15"/>
      <c r="O741" s="15"/>
      <c r="P741" s="14"/>
      <c r="Q741" s="12"/>
      <c r="R741" s="12"/>
      <c r="U741" s="11"/>
    </row>
    <row r="742" spans="6:21">
      <c r="F742" s="13"/>
      <c r="G742" s="8"/>
      <c r="L742" s="16"/>
      <c r="M742" s="15"/>
      <c r="N742" s="15"/>
      <c r="O742" s="15"/>
      <c r="P742" s="14"/>
      <c r="Q742" s="12"/>
      <c r="R742" s="12"/>
      <c r="U742" s="11"/>
    </row>
    <row r="743" spans="6:21">
      <c r="F743" s="13"/>
      <c r="G743" s="8"/>
      <c r="L743" s="16"/>
      <c r="M743" s="15"/>
      <c r="N743" s="15"/>
      <c r="O743" s="15"/>
      <c r="P743" s="14"/>
      <c r="Q743" s="12"/>
      <c r="R743" s="12"/>
      <c r="U743" s="11"/>
    </row>
    <row r="744" spans="6:21">
      <c r="F744" s="13"/>
      <c r="G744" s="8"/>
      <c r="L744" s="16"/>
      <c r="M744" s="15"/>
      <c r="N744" s="15"/>
      <c r="O744" s="15"/>
      <c r="P744" s="14"/>
      <c r="Q744" s="12"/>
      <c r="R744" s="12"/>
      <c r="U744" s="11"/>
    </row>
    <row r="745" spans="6:21">
      <c r="F745" s="13"/>
      <c r="G745" s="8"/>
      <c r="L745" s="16"/>
      <c r="M745" s="15"/>
      <c r="N745" s="15"/>
      <c r="O745" s="15"/>
      <c r="P745" s="14"/>
      <c r="Q745" s="12"/>
      <c r="R745" s="12"/>
      <c r="U745" s="11"/>
    </row>
    <row r="746" spans="6:21">
      <c r="F746" s="13"/>
      <c r="G746" s="8"/>
      <c r="L746" s="16"/>
      <c r="M746" s="15"/>
      <c r="N746" s="15"/>
      <c r="O746" s="15"/>
      <c r="P746" s="14"/>
      <c r="Q746" s="12"/>
      <c r="R746" s="12"/>
      <c r="U746" s="11"/>
    </row>
    <row r="747" spans="6:21">
      <c r="F747" s="13"/>
      <c r="G747" s="8"/>
      <c r="L747" s="16"/>
      <c r="M747" s="15"/>
      <c r="N747" s="15"/>
      <c r="O747" s="15"/>
      <c r="P747" s="14"/>
      <c r="Q747" s="12"/>
      <c r="R747" s="12"/>
      <c r="U747" s="11"/>
    </row>
    <row r="748" spans="6:21">
      <c r="F748" s="13"/>
      <c r="G748" s="8"/>
      <c r="L748" s="16"/>
      <c r="M748" s="15"/>
      <c r="N748" s="15"/>
      <c r="O748" s="15"/>
      <c r="P748" s="14"/>
      <c r="Q748" s="12"/>
      <c r="R748" s="12"/>
      <c r="U748" s="11"/>
    </row>
    <row r="749" spans="6:21">
      <c r="F749" s="13"/>
      <c r="G749" s="8"/>
      <c r="L749" s="16"/>
      <c r="M749" s="15"/>
      <c r="N749" s="15"/>
      <c r="O749" s="15"/>
      <c r="P749" s="14"/>
      <c r="Q749" s="12"/>
      <c r="R749" s="12"/>
      <c r="U749" s="11"/>
    </row>
    <row r="750" spans="6:21">
      <c r="F750" s="13"/>
      <c r="G750" s="8"/>
      <c r="L750" s="16"/>
      <c r="M750" s="15"/>
      <c r="N750" s="15"/>
      <c r="O750" s="15"/>
      <c r="P750" s="14"/>
      <c r="Q750" s="12"/>
      <c r="R750" s="12"/>
      <c r="U750" s="11"/>
    </row>
    <row r="751" spans="6:21">
      <c r="F751" s="13"/>
      <c r="G751" s="8"/>
      <c r="L751" s="16"/>
      <c r="M751" s="15"/>
      <c r="N751" s="15"/>
      <c r="O751" s="15"/>
      <c r="P751" s="14"/>
      <c r="Q751" s="12"/>
      <c r="R751" s="12"/>
      <c r="U751" s="11"/>
    </row>
    <row r="752" spans="6:21">
      <c r="F752" s="13"/>
      <c r="G752" s="8"/>
      <c r="L752" s="16"/>
      <c r="M752" s="15"/>
      <c r="N752" s="15"/>
      <c r="O752" s="15"/>
      <c r="P752" s="14"/>
      <c r="Q752" s="12"/>
      <c r="R752" s="12"/>
      <c r="U752" s="11"/>
    </row>
    <row r="753" spans="6:21">
      <c r="F753" s="13"/>
      <c r="G753" s="8"/>
      <c r="L753" s="16"/>
      <c r="M753" s="15"/>
      <c r="N753" s="15"/>
      <c r="O753" s="15"/>
      <c r="P753" s="14"/>
      <c r="Q753" s="12"/>
      <c r="R753" s="12"/>
      <c r="U753" s="11"/>
    </row>
    <row r="754" spans="6:21">
      <c r="F754" s="13"/>
      <c r="G754" s="8"/>
      <c r="L754" s="16"/>
      <c r="M754" s="15"/>
      <c r="N754" s="15"/>
      <c r="O754" s="15"/>
      <c r="P754" s="14"/>
      <c r="Q754" s="12"/>
      <c r="R754" s="12"/>
      <c r="U754" s="11"/>
    </row>
    <row r="755" spans="6:21">
      <c r="F755" s="13"/>
      <c r="G755" s="8"/>
      <c r="L755" s="16"/>
      <c r="M755" s="15"/>
      <c r="N755" s="15"/>
      <c r="O755" s="15"/>
      <c r="P755" s="14"/>
      <c r="Q755" s="12"/>
      <c r="R755" s="12"/>
      <c r="U755" s="11"/>
    </row>
    <row r="756" spans="6:21">
      <c r="F756" s="13"/>
      <c r="G756" s="8"/>
      <c r="L756" s="16"/>
      <c r="M756" s="15"/>
      <c r="N756" s="15"/>
      <c r="O756" s="15"/>
      <c r="P756" s="14"/>
      <c r="Q756" s="12"/>
      <c r="R756" s="12"/>
      <c r="U756" s="11"/>
    </row>
    <row r="757" spans="6:21">
      <c r="F757" s="13"/>
      <c r="G757" s="8"/>
      <c r="L757" s="16"/>
      <c r="M757" s="15"/>
      <c r="N757" s="15"/>
      <c r="O757" s="15"/>
      <c r="P757" s="14"/>
      <c r="Q757" s="12"/>
      <c r="R757" s="12"/>
      <c r="U757" s="11"/>
    </row>
    <row r="758" spans="6:21">
      <c r="F758" s="13"/>
      <c r="G758" s="8"/>
      <c r="L758" s="16"/>
      <c r="M758" s="15"/>
      <c r="N758" s="15"/>
      <c r="O758" s="15"/>
      <c r="P758" s="14"/>
      <c r="Q758" s="12"/>
      <c r="R758" s="12"/>
      <c r="U758" s="11"/>
    </row>
    <row r="759" spans="6:21">
      <c r="F759" s="13"/>
      <c r="G759" s="8"/>
      <c r="L759" s="16"/>
      <c r="M759" s="15"/>
      <c r="N759" s="15"/>
      <c r="O759" s="15"/>
      <c r="P759" s="14"/>
      <c r="Q759" s="12"/>
      <c r="R759" s="12"/>
      <c r="U759" s="11"/>
    </row>
    <row r="760" spans="6:21">
      <c r="F760" s="13"/>
      <c r="G760" s="8"/>
      <c r="L760" s="16"/>
      <c r="M760" s="15"/>
      <c r="N760" s="15"/>
      <c r="O760" s="15"/>
      <c r="P760" s="14"/>
      <c r="Q760" s="12"/>
      <c r="R760" s="12"/>
      <c r="U760" s="11"/>
    </row>
    <row r="761" spans="6:21">
      <c r="F761" s="13"/>
      <c r="G761" s="8"/>
      <c r="L761" s="16"/>
      <c r="M761" s="15"/>
      <c r="N761" s="15"/>
      <c r="O761" s="15"/>
      <c r="P761" s="14"/>
      <c r="Q761" s="12"/>
      <c r="R761" s="12"/>
      <c r="U761" s="11"/>
    </row>
    <row r="762" spans="6:21">
      <c r="F762" s="13"/>
      <c r="G762" s="8"/>
      <c r="L762" s="16"/>
      <c r="M762" s="15"/>
      <c r="N762" s="15"/>
      <c r="O762" s="15"/>
      <c r="P762" s="14"/>
      <c r="Q762" s="12"/>
      <c r="R762" s="12"/>
      <c r="U762" s="11"/>
    </row>
    <row r="763" spans="6:21">
      <c r="F763" s="13"/>
      <c r="G763" s="8"/>
      <c r="L763" s="16"/>
      <c r="M763" s="15"/>
      <c r="N763" s="15"/>
      <c r="O763" s="15"/>
      <c r="P763" s="14"/>
      <c r="Q763" s="12"/>
      <c r="R763" s="12"/>
      <c r="U763" s="11"/>
    </row>
    <row r="764" spans="6:21">
      <c r="F764" s="13"/>
      <c r="G764" s="8"/>
      <c r="L764" s="16"/>
      <c r="M764" s="15"/>
      <c r="N764" s="15"/>
      <c r="O764" s="15"/>
      <c r="P764" s="14"/>
      <c r="Q764" s="12"/>
      <c r="R764" s="12"/>
      <c r="U764" s="11"/>
    </row>
    <row r="765" spans="6:21">
      <c r="F765" s="13"/>
      <c r="G765" s="8"/>
      <c r="L765" s="16"/>
      <c r="M765" s="15"/>
      <c r="N765" s="15"/>
      <c r="O765" s="15"/>
      <c r="P765" s="14"/>
      <c r="Q765" s="12"/>
      <c r="R765" s="12"/>
      <c r="U765" s="11"/>
    </row>
    <row r="766" spans="6:21">
      <c r="F766" s="13"/>
      <c r="G766" s="8"/>
      <c r="L766" s="16"/>
      <c r="M766" s="15"/>
      <c r="N766" s="15"/>
      <c r="O766" s="15"/>
      <c r="P766" s="14"/>
      <c r="Q766" s="12"/>
      <c r="R766" s="12"/>
      <c r="U766" s="11"/>
    </row>
    <row r="767" spans="6:21">
      <c r="F767" s="13"/>
      <c r="G767" s="8"/>
      <c r="L767" s="16"/>
      <c r="M767" s="15"/>
      <c r="N767" s="15"/>
      <c r="O767" s="15"/>
      <c r="P767" s="14"/>
      <c r="Q767" s="12"/>
      <c r="R767" s="12"/>
      <c r="U767" s="11"/>
    </row>
    <row r="768" spans="6:21">
      <c r="F768" s="13"/>
      <c r="G768" s="8"/>
      <c r="L768" s="16"/>
      <c r="M768" s="15"/>
      <c r="N768" s="15"/>
      <c r="O768" s="15"/>
      <c r="P768" s="14"/>
      <c r="Q768" s="12"/>
      <c r="R768" s="12"/>
      <c r="U768" s="11"/>
    </row>
    <row r="769" spans="6:21">
      <c r="F769" s="13"/>
      <c r="G769" s="8"/>
      <c r="L769" s="16"/>
      <c r="M769" s="15"/>
      <c r="N769" s="15"/>
      <c r="O769" s="15"/>
      <c r="P769" s="14"/>
      <c r="Q769" s="12"/>
      <c r="R769" s="12"/>
      <c r="U769" s="11"/>
    </row>
    <row r="770" spans="6:21">
      <c r="F770" s="13"/>
      <c r="G770" s="8"/>
      <c r="L770" s="16"/>
      <c r="M770" s="15"/>
      <c r="N770" s="15"/>
      <c r="O770" s="15"/>
      <c r="P770" s="14"/>
      <c r="Q770" s="12"/>
      <c r="R770" s="12"/>
      <c r="U770" s="11"/>
    </row>
    <row r="771" spans="6:21">
      <c r="F771" s="13"/>
      <c r="G771" s="8"/>
      <c r="L771" s="16"/>
      <c r="M771" s="15"/>
      <c r="N771" s="15"/>
      <c r="O771" s="15"/>
      <c r="P771" s="14"/>
      <c r="Q771" s="12"/>
      <c r="R771" s="12"/>
      <c r="U771" s="11"/>
    </row>
    <row r="772" spans="6:21">
      <c r="F772" s="13"/>
      <c r="G772" s="8"/>
      <c r="L772" s="16"/>
      <c r="M772" s="15"/>
      <c r="N772" s="15"/>
      <c r="O772" s="15"/>
      <c r="P772" s="14"/>
      <c r="Q772" s="12"/>
      <c r="R772" s="12"/>
      <c r="U772" s="11"/>
    </row>
    <row r="773" spans="6:21">
      <c r="F773" s="13"/>
      <c r="G773" s="8"/>
      <c r="L773" s="16"/>
      <c r="M773" s="15"/>
      <c r="N773" s="15"/>
      <c r="O773" s="15"/>
      <c r="P773" s="14"/>
      <c r="Q773" s="12"/>
      <c r="R773" s="12"/>
      <c r="U773" s="11"/>
    </row>
    <row r="774" spans="6:21">
      <c r="F774" s="13"/>
      <c r="G774" s="8"/>
      <c r="L774" s="16"/>
      <c r="M774" s="15"/>
      <c r="N774" s="15"/>
      <c r="O774" s="15"/>
      <c r="P774" s="14"/>
      <c r="Q774" s="12"/>
      <c r="R774" s="12"/>
      <c r="U774" s="11"/>
    </row>
    <row r="775" spans="6:21">
      <c r="F775" s="13"/>
      <c r="G775" s="8"/>
      <c r="L775" s="16"/>
      <c r="M775" s="15"/>
      <c r="N775" s="15"/>
      <c r="O775" s="15"/>
      <c r="P775" s="14"/>
      <c r="Q775" s="12"/>
      <c r="R775" s="12"/>
      <c r="U775" s="11"/>
    </row>
    <row r="776" spans="6:21">
      <c r="F776" s="13"/>
      <c r="G776" s="8"/>
      <c r="L776" s="16"/>
      <c r="M776" s="15"/>
      <c r="N776" s="15"/>
      <c r="O776" s="15"/>
      <c r="P776" s="14"/>
      <c r="Q776" s="12"/>
      <c r="R776" s="12"/>
      <c r="U776" s="11"/>
    </row>
    <row r="777" spans="6:21">
      <c r="F777" s="13"/>
      <c r="G777" s="8"/>
      <c r="L777" s="16"/>
      <c r="M777" s="15"/>
      <c r="N777" s="15"/>
      <c r="O777" s="15"/>
      <c r="P777" s="14"/>
      <c r="Q777" s="12"/>
      <c r="R777" s="12"/>
      <c r="U777" s="11"/>
    </row>
    <row r="778" spans="6:21">
      <c r="F778" s="13"/>
      <c r="G778" s="8"/>
      <c r="L778" s="16"/>
      <c r="M778" s="15"/>
      <c r="N778" s="15"/>
      <c r="O778" s="15"/>
      <c r="P778" s="14"/>
      <c r="Q778" s="12"/>
      <c r="R778" s="12"/>
      <c r="U778" s="11"/>
    </row>
    <row r="779" spans="6:21">
      <c r="F779" s="13"/>
      <c r="G779" s="8"/>
      <c r="L779" s="16"/>
      <c r="M779" s="15"/>
      <c r="N779" s="15"/>
      <c r="O779" s="15"/>
      <c r="P779" s="14"/>
      <c r="Q779" s="12"/>
      <c r="R779" s="12"/>
      <c r="U779" s="11"/>
    </row>
    <row r="780" spans="6:21">
      <c r="F780" s="13"/>
      <c r="G780" s="8"/>
      <c r="L780" s="16"/>
      <c r="M780" s="15"/>
      <c r="N780" s="15"/>
      <c r="O780" s="15"/>
      <c r="P780" s="14"/>
      <c r="Q780" s="12"/>
      <c r="R780" s="12"/>
      <c r="U780" s="11"/>
    </row>
    <row r="781" spans="6:21">
      <c r="F781" s="13"/>
      <c r="G781" s="8"/>
      <c r="L781" s="16"/>
      <c r="M781" s="15"/>
      <c r="N781" s="15"/>
      <c r="O781" s="15"/>
      <c r="P781" s="14"/>
      <c r="Q781" s="12"/>
      <c r="R781" s="12"/>
      <c r="U781" s="11"/>
    </row>
    <row r="782" spans="6:21">
      <c r="F782" s="13"/>
      <c r="G782" s="8"/>
      <c r="L782" s="16"/>
      <c r="M782" s="15"/>
      <c r="N782" s="15"/>
      <c r="O782" s="15"/>
      <c r="P782" s="14"/>
      <c r="Q782" s="12"/>
      <c r="R782" s="12"/>
      <c r="U782" s="11"/>
    </row>
    <row r="783" spans="6:21">
      <c r="F783" s="13"/>
      <c r="G783" s="8"/>
      <c r="L783" s="16"/>
      <c r="M783" s="15"/>
      <c r="N783" s="15"/>
      <c r="O783" s="15"/>
      <c r="P783" s="14"/>
      <c r="Q783" s="12"/>
      <c r="R783" s="12"/>
      <c r="U783" s="11"/>
    </row>
    <row r="784" spans="6:21">
      <c r="F784" s="13"/>
      <c r="G784" s="8"/>
      <c r="L784" s="16"/>
      <c r="M784" s="15"/>
      <c r="N784" s="15"/>
      <c r="O784" s="15"/>
      <c r="P784" s="14"/>
      <c r="Q784" s="12"/>
      <c r="R784" s="12"/>
      <c r="U784" s="11"/>
    </row>
    <row r="785" spans="6:21">
      <c r="F785" s="13"/>
      <c r="G785" s="8"/>
      <c r="L785" s="16"/>
      <c r="M785" s="15"/>
      <c r="N785" s="15"/>
      <c r="O785" s="15"/>
      <c r="P785" s="14"/>
      <c r="Q785" s="12"/>
      <c r="R785" s="12"/>
      <c r="U785" s="11"/>
    </row>
    <row r="786" spans="6:21">
      <c r="F786" s="13"/>
      <c r="G786" s="8"/>
      <c r="L786" s="16"/>
      <c r="M786" s="15"/>
      <c r="N786" s="15"/>
      <c r="O786" s="15"/>
      <c r="P786" s="14"/>
      <c r="Q786" s="12"/>
      <c r="R786" s="12"/>
      <c r="U786" s="11"/>
    </row>
    <row r="787" spans="6:21">
      <c r="F787" s="13"/>
      <c r="G787" s="8"/>
      <c r="L787" s="16"/>
      <c r="M787" s="15"/>
      <c r="N787" s="15"/>
      <c r="O787" s="15"/>
      <c r="P787" s="14"/>
      <c r="Q787" s="12"/>
      <c r="R787" s="12"/>
      <c r="U787" s="11"/>
    </row>
    <row r="788" spans="6:21">
      <c r="F788" s="13"/>
      <c r="G788" s="8"/>
      <c r="L788" s="16"/>
      <c r="M788" s="15"/>
      <c r="N788" s="15"/>
      <c r="O788" s="15"/>
      <c r="P788" s="14"/>
      <c r="Q788" s="12"/>
      <c r="R788" s="12"/>
      <c r="U788" s="11"/>
    </row>
    <row r="789" spans="6:21">
      <c r="F789" s="13"/>
      <c r="G789" s="8"/>
      <c r="L789" s="16"/>
      <c r="M789" s="15"/>
      <c r="N789" s="15"/>
      <c r="O789" s="15"/>
      <c r="P789" s="14"/>
      <c r="Q789" s="12"/>
      <c r="R789" s="12"/>
      <c r="U789" s="11"/>
    </row>
    <row r="790" spans="6:21">
      <c r="F790" s="13"/>
      <c r="G790" s="8"/>
      <c r="L790" s="16"/>
      <c r="M790" s="15"/>
      <c r="N790" s="15"/>
      <c r="O790" s="15"/>
      <c r="P790" s="14"/>
      <c r="Q790" s="12"/>
      <c r="R790" s="12"/>
      <c r="U790" s="11"/>
    </row>
    <row r="791" spans="6:21">
      <c r="F791" s="13"/>
      <c r="G791" s="8"/>
      <c r="L791" s="16"/>
      <c r="M791" s="15"/>
      <c r="N791" s="15"/>
      <c r="O791" s="15"/>
      <c r="P791" s="14"/>
      <c r="Q791" s="12"/>
      <c r="R791" s="12"/>
      <c r="U791" s="11"/>
    </row>
    <row r="792" spans="6:21">
      <c r="F792" s="13"/>
      <c r="G792" s="8"/>
      <c r="L792" s="16"/>
      <c r="M792" s="15"/>
      <c r="N792" s="15"/>
      <c r="O792" s="15"/>
      <c r="P792" s="14"/>
      <c r="Q792" s="12"/>
      <c r="R792" s="12"/>
      <c r="U792" s="11"/>
    </row>
    <row r="793" spans="6:21">
      <c r="F793" s="13"/>
      <c r="G793" s="8"/>
      <c r="L793" s="16"/>
      <c r="M793" s="15"/>
      <c r="N793" s="15"/>
      <c r="O793" s="15"/>
      <c r="P793" s="14"/>
      <c r="Q793" s="12"/>
      <c r="R793" s="12"/>
      <c r="U793" s="11"/>
    </row>
    <row r="794" spans="6:21">
      <c r="F794" s="13"/>
      <c r="G794" s="8"/>
      <c r="L794" s="16"/>
      <c r="M794" s="15"/>
      <c r="N794" s="15"/>
      <c r="O794" s="15"/>
      <c r="P794" s="14"/>
      <c r="Q794" s="12"/>
      <c r="R794" s="12"/>
      <c r="U794" s="11"/>
    </row>
    <row r="795" spans="6:21">
      <c r="F795" s="13"/>
      <c r="G795" s="8"/>
      <c r="L795" s="16"/>
      <c r="M795" s="15"/>
      <c r="N795" s="15"/>
      <c r="O795" s="15"/>
      <c r="P795" s="14"/>
      <c r="Q795" s="12"/>
      <c r="R795" s="12"/>
      <c r="U795" s="11"/>
    </row>
    <row r="796" spans="6:21">
      <c r="F796" s="13"/>
      <c r="G796" s="8"/>
      <c r="L796" s="16"/>
      <c r="M796" s="15"/>
      <c r="N796" s="15"/>
      <c r="O796" s="15"/>
      <c r="P796" s="14"/>
      <c r="Q796" s="12"/>
      <c r="R796" s="12"/>
      <c r="U796" s="11"/>
    </row>
    <row r="797" spans="6:21">
      <c r="F797" s="13"/>
      <c r="G797" s="8"/>
      <c r="L797" s="16"/>
      <c r="M797" s="15"/>
      <c r="N797" s="15"/>
      <c r="O797" s="15"/>
      <c r="P797" s="14"/>
      <c r="Q797" s="12"/>
      <c r="R797" s="12"/>
      <c r="U797" s="11"/>
    </row>
    <row r="798" spans="6:21">
      <c r="F798" s="13"/>
      <c r="G798" s="8"/>
      <c r="L798" s="16"/>
      <c r="M798" s="15"/>
      <c r="N798" s="15"/>
      <c r="O798" s="15"/>
      <c r="P798" s="14"/>
      <c r="Q798" s="12"/>
      <c r="R798" s="12"/>
      <c r="U798" s="11"/>
    </row>
    <row r="799" spans="6:21">
      <c r="F799" s="13"/>
      <c r="G799" s="8"/>
      <c r="L799" s="16"/>
      <c r="M799" s="15"/>
      <c r="N799" s="15"/>
      <c r="O799" s="15"/>
      <c r="P799" s="14"/>
      <c r="Q799" s="12"/>
      <c r="R799" s="12"/>
      <c r="U799" s="11"/>
    </row>
    <row r="800" spans="6:21">
      <c r="F800" s="13"/>
      <c r="G800" s="8"/>
      <c r="L800" s="16"/>
      <c r="M800" s="15"/>
      <c r="N800" s="15"/>
      <c r="O800" s="15"/>
      <c r="P800" s="14"/>
      <c r="Q800" s="12"/>
      <c r="R800" s="12"/>
      <c r="U800" s="11"/>
    </row>
    <row r="801" spans="6:21">
      <c r="F801" s="13"/>
      <c r="G801" s="8"/>
      <c r="L801" s="16"/>
      <c r="M801" s="15"/>
      <c r="N801" s="15"/>
      <c r="O801" s="15"/>
      <c r="P801" s="14"/>
      <c r="Q801" s="12"/>
      <c r="R801" s="12"/>
      <c r="U801" s="11"/>
    </row>
    <row r="802" spans="6:21">
      <c r="F802" s="13"/>
      <c r="G802" s="8"/>
      <c r="L802" s="16"/>
      <c r="M802" s="15"/>
      <c r="N802" s="15"/>
      <c r="O802" s="15"/>
      <c r="P802" s="14"/>
      <c r="Q802" s="12"/>
      <c r="R802" s="12"/>
      <c r="U802" s="11"/>
    </row>
    <row r="803" spans="6:21">
      <c r="F803" s="13"/>
      <c r="G803" s="8"/>
      <c r="L803" s="16"/>
      <c r="M803" s="15"/>
      <c r="N803" s="15"/>
      <c r="O803" s="15"/>
      <c r="P803" s="14"/>
      <c r="Q803" s="12"/>
      <c r="R803" s="12"/>
      <c r="U803" s="11"/>
    </row>
    <row r="804" spans="6:21">
      <c r="F804" s="13"/>
      <c r="G804" s="8"/>
      <c r="L804" s="16"/>
      <c r="M804" s="15"/>
      <c r="N804" s="15"/>
      <c r="O804" s="15"/>
      <c r="P804" s="14"/>
      <c r="Q804" s="12"/>
      <c r="R804" s="12"/>
      <c r="U804" s="11"/>
    </row>
    <row r="805" spans="6:21">
      <c r="F805" s="13"/>
      <c r="G805" s="8"/>
      <c r="L805" s="16"/>
      <c r="M805" s="15"/>
      <c r="N805" s="15"/>
      <c r="O805" s="15"/>
      <c r="P805" s="14"/>
      <c r="Q805" s="12"/>
      <c r="R805" s="12"/>
      <c r="U805" s="11"/>
    </row>
    <row r="806" spans="6:21">
      <c r="F806" s="13"/>
      <c r="G806" s="8"/>
      <c r="L806" s="16"/>
      <c r="M806" s="15"/>
      <c r="N806" s="15"/>
      <c r="O806" s="15"/>
      <c r="P806" s="14"/>
      <c r="Q806" s="12"/>
      <c r="R806" s="12"/>
      <c r="U806" s="11"/>
    </row>
    <row r="807" spans="6:21">
      <c r="F807" s="13"/>
      <c r="G807" s="8"/>
      <c r="L807" s="16"/>
      <c r="M807" s="15"/>
      <c r="N807" s="15"/>
      <c r="O807" s="15"/>
      <c r="P807" s="14"/>
      <c r="Q807" s="12"/>
      <c r="R807" s="12"/>
      <c r="U807" s="11"/>
    </row>
    <row r="808" spans="6:21">
      <c r="F808" s="13"/>
      <c r="G808" s="8"/>
      <c r="L808" s="16"/>
      <c r="M808" s="15"/>
      <c r="N808" s="15"/>
      <c r="O808" s="15"/>
      <c r="P808" s="14"/>
      <c r="Q808" s="12"/>
      <c r="R808" s="12"/>
      <c r="U808" s="11"/>
    </row>
    <row r="809" spans="6:21">
      <c r="F809" s="13"/>
      <c r="G809" s="8"/>
      <c r="L809" s="16"/>
      <c r="M809" s="15"/>
      <c r="N809" s="15"/>
      <c r="O809" s="15"/>
      <c r="P809" s="14"/>
      <c r="Q809" s="12"/>
      <c r="R809" s="12"/>
      <c r="U809" s="11"/>
    </row>
    <row r="810" spans="6:21">
      <c r="F810" s="13"/>
      <c r="G810" s="8"/>
      <c r="L810" s="16"/>
      <c r="M810" s="15"/>
      <c r="N810" s="15"/>
      <c r="O810" s="15"/>
      <c r="P810" s="14"/>
      <c r="Q810" s="12"/>
      <c r="R810" s="12"/>
      <c r="U810" s="11"/>
    </row>
    <row r="811" spans="6:21">
      <c r="F811" s="13"/>
      <c r="G811" s="8"/>
      <c r="L811" s="16"/>
      <c r="M811" s="15"/>
      <c r="N811" s="15"/>
      <c r="O811" s="15"/>
      <c r="P811" s="14"/>
      <c r="Q811" s="12"/>
      <c r="R811" s="12"/>
      <c r="U811" s="11"/>
    </row>
    <row r="812" spans="6:21">
      <c r="F812" s="13"/>
      <c r="G812" s="8"/>
      <c r="L812" s="16"/>
      <c r="M812" s="15"/>
      <c r="N812" s="15"/>
      <c r="O812" s="15"/>
      <c r="P812" s="14"/>
      <c r="Q812" s="12"/>
      <c r="R812" s="12"/>
      <c r="U812" s="11"/>
    </row>
    <row r="813" spans="6:21">
      <c r="F813" s="13"/>
      <c r="G813" s="8"/>
      <c r="L813" s="16"/>
      <c r="M813" s="15"/>
      <c r="N813" s="15"/>
      <c r="O813" s="15"/>
      <c r="P813" s="14"/>
      <c r="Q813" s="12"/>
      <c r="R813" s="12"/>
      <c r="U813" s="11"/>
    </row>
    <row r="814" spans="6:21">
      <c r="F814" s="13"/>
      <c r="G814" s="8"/>
      <c r="L814" s="16"/>
      <c r="M814" s="15"/>
      <c r="N814" s="15"/>
      <c r="O814" s="15"/>
      <c r="P814" s="14"/>
      <c r="Q814" s="12"/>
      <c r="R814" s="12"/>
      <c r="U814" s="11"/>
    </row>
    <row r="815" spans="6:21">
      <c r="F815" s="13"/>
      <c r="G815" s="8"/>
      <c r="L815" s="16"/>
      <c r="M815" s="15"/>
      <c r="N815" s="15"/>
      <c r="O815" s="15"/>
      <c r="P815" s="14"/>
      <c r="Q815" s="12"/>
      <c r="R815" s="12"/>
      <c r="U815" s="11"/>
    </row>
    <row r="816" spans="6:21">
      <c r="F816" s="13"/>
      <c r="G816" s="8"/>
      <c r="L816" s="16"/>
      <c r="M816" s="15"/>
      <c r="N816" s="15"/>
      <c r="O816" s="15"/>
      <c r="P816" s="14"/>
      <c r="Q816" s="12"/>
      <c r="R816" s="12"/>
      <c r="U816" s="11"/>
    </row>
    <row r="817" spans="6:21">
      <c r="F817" s="13"/>
      <c r="G817" s="8"/>
      <c r="L817" s="16"/>
      <c r="M817" s="15"/>
      <c r="N817" s="15"/>
      <c r="O817" s="15"/>
      <c r="P817" s="14"/>
      <c r="Q817" s="12"/>
      <c r="R817" s="12"/>
      <c r="U817" s="11"/>
    </row>
    <row r="818" spans="6:21">
      <c r="F818" s="13"/>
      <c r="G818" s="8"/>
      <c r="L818" s="16"/>
      <c r="M818" s="15"/>
      <c r="N818" s="15"/>
      <c r="O818" s="15"/>
      <c r="P818" s="14"/>
      <c r="Q818" s="12"/>
      <c r="R818" s="12"/>
      <c r="U818" s="11"/>
    </row>
    <row r="819" spans="6:21">
      <c r="F819" s="13"/>
      <c r="G819" s="8"/>
      <c r="L819" s="16"/>
      <c r="M819" s="15"/>
      <c r="N819" s="15"/>
      <c r="O819" s="15"/>
      <c r="P819" s="14"/>
      <c r="Q819" s="12"/>
      <c r="R819" s="12"/>
      <c r="U819" s="11"/>
    </row>
    <row r="820" spans="6:21">
      <c r="F820" s="13"/>
      <c r="G820" s="8"/>
      <c r="L820" s="16"/>
      <c r="M820" s="15"/>
      <c r="N820" s="15"/>
      <c r="O820" s="15"/>
      <c r="P820" s="14"/>
      <c r="Q820" s="12"/>
      <c r="R820" s="12"/>
      <c r="U820" s="11"/>
    </row>
    <row r="821" spans="6:21">
      <c r="F821" s="13"/>
      <c r="G821" s="8"/>
      <c r="L821" s="16"/>
      <c r="M821" s="15"/>
      <c r="N821" s="15"/>
      <c r="O821" s="15"/>
      <c r="P821" s="14"/>
      <c r="Q821" s="12"/>
      <c r="R821" s="12"/>
      <c r="U821" s="11"/>
    </row>
    <row r="822" spans="6:21">
      <c r="F822" s="13"/>
      <c r="G822" s="8"/>
      <c r="L822" s="16"/>
      <c r="M822" s="15"/>
      <c r="N822" s="15"/>
      <c r="O822" s="15"/>
      <c r="P822" s="14"/>
      <c r="Q822" s="12"/>
      <c r="R822" s="12"/>
      <c r="U822" s="11"/>
    </row>
    <row r="823" spans="6:21">
      <c r="F823" s="13"/>
      <c r="G823" s="8"/>
      <c r="L823" s="16"/>
      <c r="M823" s="15"/>
      <c r="N823" s="15"/>
      <c r="O823" s="15"/>
      <c r="P823" s="14"/>
      <c r="Q823" s="12"/>
      <c r="R823" s="12"/>
      <c r="U823" s="11"/>
    </row>
    <row r="824" spans="6:21">
      <c r="F824" s="13"/>
      <c r="G824" s="8"/>
      <c r="L824" s="16"/>
      <c r="M824" s="15"/>
      <c r="N824" s="15"/>
      <c r="O824" s="15"/>
      <c r="P824" s="14"/>
      <c r="Q824" s="12"/>
      <c r="R824" s="12"/>
      <c r="U824" s="11"/>
    </row>
    <row r="825" spans="6:21">
      <c r="F825" s="13"/>
      <c r="G825" s="8"/>
      <c r="L825" s="16"/>
      <c r="M825" s="15"/>
      <c r="N825" s="15"/>
      <c r="O825" s="15"/>
      <c r="P825" s="14"/>
      <c r="Q825" s="12"/>
      <c r="R825" s="12"/>
      <c r="U825" s="11"/>
    </row>
    <row r="826" spans="6:21">
      <c r="F826" s="13"/>
      <c r="G826" s="8"/>
      <c r="L826" s="16"/>
      <c r="M826" s="15"/>
      <c r="N826" s="15"/>
      <c r="O826" s="15"/>
      <c r="P826" s="14"/>
      <c r="Q826" s="12"/>
      <c r="R826" s="12"/>
      <c r="U826" s="11"/>
    </row>
    <row r="827" spans="6:21">
      <c r="F827" s="13"/>
      <c r="G827" s="8"/>
      <c r="L827" s="16"/>
      <c r="M827" s="15"/>
      <c r="N827" s="15"/>
      <c r="O827" s="15"/>
      <c r="P827" s="14"/>
      <c r="Q827" s="12"/>
      <c r="R827" s="12"/>
      <c r="U827" s="11"/>
    </row>
    <row r="828" spans="6:21">
      <c r="F828" s="13"/>
      <c r="G828" s="8"/>
      <c r="L828" s="16"/>
      <c r="M828" s="15"/>
      <c r="N828" s="15"/>
      <c r="O828" s="15"/>
      <c r="P828" s="14"/>
      <c r="Q828" s="12"/>
      <c r="R828" s="12"/>
      <c r="U828" s="11"/>
    </row>
    <row r="829" spans="6:21">
      <c r="F829" s="13"/>
      <c r="G829" s="8"/>
      <c r="L829" s="16"/>
      <c r="M829" s="15"/>
      <c r="N829" s="15"/>
      <c r="O829" s="15"/>
      <c r="P829" s="14"/>
      <c r="Q829" s="12"/>
      <c r="R829" s="12"/>
      <c r="U829" s="11"/>
    </row>
    <row r="830" spans="6:21">
      <c r="F830" s="13"/>
      <c r="G830" s="8"/>
      <c r="L830" s="16"/>
      <c r="M830" s="15"/>
      <c r="N830" s="15"/>
      <c r="O830" s="15"/>
      <c r="P830" s="14"/>
      <c r="Q830" s="12"/>
      <c r="R830" s="12"/>
      <c r="U830" s="11"/>
    </row>
    <row r="831" spans="6:21">
      <c r="F831" s="13"/>
      <c r="G831" s="8"/>
      <c r="L831" s="16"/>
      <c r="M831" s="15"/>
      <c r="N831" s="15"/>
      <c r="O831" s="15"/>
      <c r="P831" s="14"/>
      <c r="Q831" s="12"/>
      <c r="R831" s="12"/>
      <c r="U831" s="11"/>
    </row>
    <row r="832" spans="6:21">
      <c r="F832" s="13"/>
      <c r="G832" s="8"/>
      <c r="L832" s="16"/>
      <c r="M832" s="15"/>
      <c r="N832" s="15"/>
      <c r="O832" s="15"/>
      <c r="P832" s="14"/>
      <c r="Q832" s="12"/>
      <c r="R832" s="12"/>
      <c r="U832" s="11"/>
    </row>
    <row r="833" spans="6:21">
      <c r="F833" s="13"/>
      <c r="G833" s="8"/>
      <c r="L833" s="16"/>
      <c r="M833" s="15"/>
      <c r="N833" s="15"/>
      <c r="O833" s="15"/>
      <c r="P833" s="14"/>
      <c r="Q833" s="12"/>
      <c r="R833" s="12"/>
      <c r="U833" s="11"/>
    </row>
    <row r="834" spans="6:21">
      <c r="F834" s="13"/>
      <c r="G834" s="8"/>
      <c r="L834" s="16"/>
      <c r="M834" s="15"/>
      <c r="N834" s="15"/>
      <c r="O834" s="15"/>
      <c r="P834" s="14"/>
      <c r="Q834" s="12"/>
      <c r="R834" s="12"/>
      <c r="U834" s="11"/>
    </row>
    <row r="835" spans="6:21">
      <c r="F835" s="13"/>
      <c r="G835" s="8"/>
      <c r="L835" s="16"/>
      <c r="M835" s="15"/>
      <c r="N835" s="15"/>
      <c r="O835" s="15"/>
      <c r="P835" s="14"/>
      <c r="Q835" s="12"/>
      <c r="R835" s="12"/>
      <c r="U835" s="11"/>
    </row>
    <row r="836" spans="6:21">
      <c r="F836" s="13"/>
      <c r="G836" s="8"/>
      <c r="L836" s="16"/>
      <c r="M836" s="15"/>
      <c r="N836" s="15"/>
      <c r="O836" s="15"/>
      <c r="P836" s="14"/>
      <c r="Q836" s="12"/>
      <c r="R836" s="12"/>
      <c r="U836" s="11"/>
    </row>
    <row r="837" spans="6:21">
      <c r="F837" s="13"/>
      <c r="G837" s="8"/>
      <c r="L837" s="16"/>
      <c r="M837" s="15"/>
      <c r="N837" s="15"/>
      <c r="O837" s="15"/>
      <c r="P837" s="14"/>
      <c r="Q837" s="12"/>
      <c r="R837" s="12"/>
      <c r="U837" s="11"/>
    </row>
    <row r="838" spans="6:21">
      <c r="F838" s="13"/>
      <c r="G838" s="8"/>
      <c r="L838" s="16"/>
      <c r="M838" s="15"/>
      <c r="N838" s="15"/>
      <c r="O838" s="15"/>
      <c r="P838" s="14"/>
      <c r="Q838" s="12"/>
      <c r="R838" s="12"/>
      <c r="U838" s="11"/>
    </row>
    <row r="839" spans="6:21">
      <c r="F839" s="13"/>
      <c r="G839" s="8"/>
      <c r="L839" s="16"/>
      <c r="M839" s="15"/>
      <c r="N839" s="15"/>
      <c r="O839" s="15"/>
      <c r="P839" s="14"/>
      <c r="Q839" s="12"/>
      <c r="R839" s="12"/>
      <c r="U839" s="11"/>
    </row>
    <row r="840" spans="6:21">
      <c r="F840" s="13"/>
      <c r="G840" s="8"/>
      <c r="L840" s="16"/>
      <c r="M840" s="15"/>
      <c r="N840" s="15"/>
      <c r="O840" s="15"/>
      <c r="P840" s="14"/>
      <c r="Q840" s="12"/>
      <c r="R840" s="12"/>
      <c r="U840" s="11"/>
    </row>
    <row r="841" spans="6:21">
      <c r="F841" s="13"/>
      <c r="G841" s="8"/>
      <c r="L841" s="16"/>
      <c r="M841" s="15"/>
      <c r="N841" s="15"/>
      <c r="O841" s="15"/>
      <c r="P841" s="14"/>
      <c r="Q841" s="12"/>
      <c r="R841" s="12"/>
      <c r="U841" s="11"/>
    </row>
    <row r="842" spans="6:21">
      <c r="F842" s="13"/>
      <c r="G842" s="8"/>
      <c r="L842" s="16"/>
      <c r="M842" s="15"/>
      <c r="N842" s="15"/>
      <c r="O842" s="15"/>
      <c r="P842" s="14"/>
      <c r="Q842" s="12"/>
      <c r="R842" s="12"/>
      <c r="U842" s="11"/>
    </row>
    <row r="843" spans="6:21">
      <c r="F843" s="13"/>
      <c r="G843" s="8"/>
      <c r="L843" s="16"/>
      <c r="M843" s="15"/>
      <c r="N843" s="15"/>
      <c r="O843" s="15"/>
      <c r="P843" s="14"/>
      <c r="Q843" s="12"/>
      <c r="R843" s="12"/>
      <c r="U843" s="11"/>
    </row>
    <row r="844" spans="6:21">
      <c r="F844" s="13"/>
      <c r="G844" s="8"/>
      <c r="L844" s="16"/>
      <c r="M844" s="15"/>
      <c r="N844" s="15"/>
      <c r="O844" s="15"/>
      <c r="P844" s="14"/>
      <c r="Q844" s="12"/>
      <c r="R844" s="12"/>
      <c r="U844" s="11"/>
    </row>
    <row r="845" spans="6:21">
      <c r="F845" s="13"/>
      <c r="G845" s="8"/>
      <c r="L845" s="16"/>
      <c r="M845" s="15"/>
      <c r="N845" s="15"/>
      <c r="O845" s="15"/>
      <c r="P845" s="14"/>
      <c r="Q845" s="12"/>
      <c r="R845" s="12"/>
      <c r="U845" s="11"/>
    </row>
    <row r="846" spans="6:21">
      <c r="F846" s="13"/>
      <c r="G846" s="8"/>
      <c r="L846" s="16"/>
      <c r="M846" s="15"/>
      <c r="N846" s="15"/>
      <c r="O846" s="15"/>
      <c r="P846" s="14"/>
      <c r="Q846" s="12"/>
      <c r="R846" s="12"/>
      <c r="U846" s="11"/>
    </row>
    <row r="847" spans="6:21">
      <c r="F847" s="13"/>
      <c r="G847" s="8"/>
      <c r="L847" s="16"/>
      <c r="M847" s="15"/>
      <c r="N847" s="15"/>
      <c r="O847" s="15"/>
      <c r="P847" s="14"/>
      <c r="Q847" s="12"/>
      <c r="R847" s="12"/>
      <c r="U847" s="11"/>
    </row>
    <row r="848" spans="6:21">
      <c r="F848" s="13"/>
      <c r="G848" s="8"/>
      <c r="L848" s="16"/>
      <c r="M848" s="15"/>
      <c r="N848" s="15"/>
      <c r="O848" s="15"/>
      <c r="P848" s="14"/>
      <c r="Q848" s="12"/>
      <c r="R848" s="12"/>
      <c r="U848" s="11"/>
    </row>
    <row r="849" spans="6:21">
      <c r="F849" s="13"/>
      <c r="G849" s="8"/>
      <c r="L849" s="16"/>
      <c r="M849" s="15"/>
      <c r="N849" s="15"/>
      <c r="O849" s="15"/>
      <c r="P849" s="14"/>
      <c r="Q849" s="12"/>
      <c r="R849" s="12"/>
      <c r="U849" s="11"/>
    </row>
    <row r="850" spans="6:21">
      <c r="F850" s="13"/>
      <c r="G850" s="8"/>
      <c r="L850" s="16"/>
      <c r="M850" s="15"/>
      <c r="N850" s="15"/>
      <c r="O850" s="15"/>
      <c r="P850" s="14"/>
      <c r="Q850" s="12"/>
      <c r="R850" s="12"/>
      <c r="U850" s="11"/>
    </row>
    <row r="851" spans="6:21">
      <c r="F851" s="13"/>
      <c r="G851" s="8"/>
      <c r="L851" s="16"/>
      <c r="M851" s="15"/>
      <c r="N851" s="15"/>
      <c r="O851" s="15"/>
      <c r="P851" s="14"/>
      <c r="Q851" s="12"/>
      <c r="R851" s="12"/>
      <c r="U851" s="11"/>
    </row>
    <row r="852" spans="6:21">
      <c r="F852" s="13"/>
      <c r="G852" s="8"/>
      <c r="L852" s="16"/>
      <c r="M852" s="15"/>
      <c r="N852" s="15"/>
      <c r="O852" s="15"/>
      <c r="P852" s="14"/>
      <c r="Q852" s="12"/>
      <c r="R852" s="12"/>
      <c r="U852" s="11"/>
    </row>
    <row r="853" spans="6:21">
      <c r="F853" s="13"/>
      <c r="G853" s="8"/>
      <c r="L853" s="16"/>
      <c r="M853" s="15"/>
      <c r="N853" s="15"/>
      <c r="O853" s="15"/>
      <c r="P853" s="14"/>
      <c r="Q853" s="12"/>
      <c r="R853" s="12"/>
      <c r="U853" s="11"/>
    </row>
    <row r="854" spans="6:21">
      <c r="F854" s="13"/>
      <c r="G854" s="8"/>
      <c r="L854" s="16"/>
      <c r="M854" s="15"/>
      <c r="N854" s="15"/>
      <c r="O854" s="15"/>
      <c r="P854" s="14"/>
      <c r="Q854" s="12"/>
      <c r="R854" s="12"/>
      <c r="U854" s="11"/>
    </row>
    <row r="855" spans="6:21">
      <c r="F855" s="13"/>
      <c r="G855" s="8"/>
      <c r="L855" s="16"/>
      <c r="M855" s="15"/>
      <c r="N855" s="15"/>
      <c r="O855" s="15"/>
      <c r="P855" s="14"/>
      <c r="Q855" s="12"/>
      <c r="R855" s="12"/>
      <c r="U855" s="11"/>
    </row>
    <row r="856" spans="6:21">
      <c r="F856" s="13"/>
      <c r="G856" s="8"/>
      <c r="L856" s="16"/>
      <c r="M856" s="15"/>
      <c r="N856" s="15"/>
      <c r="O856" s="15"/>
      <c r="P856" s="14"/>
      <c r="Q856" s="12"/>
      <c r="R856" s="12"/>
      <c r="U856" s="11"/>
    </row>
    <row r="857" spans="6:21">
      <c r="F857" s="13"/>
      <c r="G857" s="8"/>
      <c r="L857" s="16"/>
      <c r="M857" s="15"/>
      <c r="N857" s="15"/>
      <c r="O857" s="15"/>
      <c r="P857" s="14"/>
      <c r="Q857" s="12"/>
      <c r="R857" s="12"/>
      <c r="U857" s="11"/>
    </row>
    <row r="858" spans="6:21">
      <c r="F858" s="13"/>
      <c r="G858" s="8"/>
      <c r="L858" s="16"/>
      <c r="M858" s="15"/>
      <c r="N858" s="15"/>
      <c r="O858" s="15"/>
      <c r="P858" s="14"/>
      <c r="Q858" s="12"/>
      <c r="R858" s="12"/>
      <c r="U858" s="11"/>
    </row>
    <row r="859" spans="6:21">
      <c r="F859" s="13"/>
      <c r="G859" s="8"/>
      <c r="L859" s="16"/>
      <c r="M859" s="15"/>
      <c r="N859" s="15"/>
      <c r="O859" s="15"/>
      <c r="P859" s="14"/>
      <c r="Q859" s="12"/>
      <c r="R859" s="12"/>
      <c r="U859" s="11"/>
    </row>
    <row r="860" spans="6:21">
      <c r="F860" s="13"/>
      <c r="G860" s="8"/>
      <c r="L860" s="16"/>
      <c r="M860" s="15"/>
      <c r="N860" s="15"/>
      <c r="O860" s="15"/>
      <c r="P860" s="14"/>
      <c r="Q860" s="12"/>
      <c r="R860" s="12"/>
      <c r="U860" s="11"/>
    </row>
    <row r="861" spans="6:21">
      <c r="F861" s="13"/>
      <c r="G861" s="8"/>
      <c r="L861" s="16"/>
      <c r="M861" s="15"/>
      <c r="N861" s="15"/>
      <c r="O861" s="15"/>
      <c r="P861" s="14"/>
      <c r="Q861" s="12"/>
      <c r="R861" s="12"/>
      <c r="U861" s="11"/>
    </row>
    <row r="862" spans="6:21">
      <c r="F862" s="13"/>
      <c r="G862" s="8"/>
      <c r="L862" s="16"/>
      <c r="M862" s="15"/>
      <c r="N862" s="15"/>
      <c r="O862" s="15"/>
      <c r="P862" s="14"/>
      <c r="Q862" s="12"/>
      <c r="R862" s="12"/>
      <c r="U862" s="11"/>
    </row>
    <row r="863" spans="6:21">
      <c r="F863" s="13"/>
      <c r="G863" s="8"/>
      <c r="L863" s="16"/>
      <c r="M863" s="15"/>
      <c r="N863" s="15"/>
      <c r="O863" s="15"/>
      <c r="P863" s="14"/>
      <c r="Q863" s="12"/>
      <c r="R863" s="12"/>
      <c r="U863" s="11"/>
    </row>
    <row r="864" spans="6:21">
      <c r="F864" s="13"/>
      <c r="G864" s="8"/>
      <c r="L864" s="16"/>
      <c r="M864" s="15"/>
      <c r="N864" s="15"/>
      <c r="O864" s="15"/>
      <c r="P864" s="14"/>
      <c r="Q864" s="12"/>
      <c r="R864" s="12"/>
      <c r="U864" s="11"/>
    </row>
    <row r="865" spans="6:21">
      <c r="F865" s="13"/>
      <c r="G865" s="8"/>
      <c r="L865" s="16"/>
      <c r="M865" s="15"/>
      <c r="N865" s="15"/>
      <c r="O865" s="15"/>
      <c r="P865" s="14"/>
      <c r="Q865" s="12"/>
      <c r="R865" s="12"/>
      <c r="U865" s="11"/>
    </row>
    <row r="866" spans="6:21">
      <c r="F866" s="13"/>
      <c r="G866" s="8"/>
      <c r="L866" s="16"/>
      <c r="M866" s="15"/>
      <c r="N866" s="15"/>
      <c r="O866" s="15"/>
      <c r="P866" s="14"/>
      <c r="Q866" s="12"/>
      <c r="R866" s="12"/>
      <c r="U866" s="11"/>
    </row>
    <row r="867" spans="6:21">
      <c r="F867" s="13"/>
      <c r="G867" s="8"/>
      <c r="L867" s="16"/>
      <c r="M867" s="15"/>
      <c r="N867" s="15"/>
      <c r="O867" s="15"/>
      <c r="P867" s="14"/>
      <c r="Q867" s="12"/>
      <c r="R867" s="12"/>
      <c r="U867" s="11"/>
    </row>
    <row r="868" spans="6:21">
      <c r="F868" s="13"/>
      <c r="G868" s="8"/>
      <c r="L868" s="16"/>
      <c r="M868" s="15"/>
      <c r="N868" s="15"/>
      <c r="O868" s="15"/>
      <c r="P868" s="14"/>
      <c r="Q868" s="12"/>
      <c r="R868" s="12"/>
      <c r="U868" s="11"/>
    </row>
    <row r="869" spans="6:21">
      <c r="F869" s="13"/>
      <c r="G869" s="8"/>
      <c r="L869" s="16"/>
      <c r="M869" s="15"/>
      <c r="N869" s="15"/>
      <c r="O869" s="15"/>
      <c r="P869" s="14"/>
      <c r="Q869" s="12"/>
      <c r="R869" s="12"/>
      <c r="U869" s="11"/>
    </row>
    <row r="870" spans="6:21">
      <c r="F870" s="13"/>
      <c r="G870" s="8"/>
      <c r="L870" s="16"/>
      <c r="M870" s="15"/>
      <c r="N870" s="15"/>
      <c r="O870" s="15"/>
      <c r="P870" s="14"/>
      <c r="Q870" s="12"/>
      <c r="R870" s="12"/>
      <c r="U870" s="11"/>
    </row>
    <row r="871" spans="6:21">
      <c r="F871" s="13"/>
      <c r="G871" s="8"/>
      <c r="L871" s="16"/>
      <c r="M871" s="15"/>
      <c r="N871" s="15"/>
      <c r="O871" s="15"/>
      <c r="P871" s="14"/>
      <c r="Q871" s="12"/>
      <c r="R871" s="12"/>
      <c r="U871" s="11"/>
    </row>
    <row r="872" spans="6:21">
      <c r="F872" s="13"/>
      <c r="G872" s="8"/>
      <c r="L872" s="16"/>
      <c r="M872" s="15"/>
      <c r="N872" s="15"/>
      <c r="O872" s="15"/>
      <c r="P872" s="14"/>
      <c r="Q872" s="12"/>
      <c r="R872" s="12"/>
      <c r="U872" s="11"/>
    </row>
    <row r="873" spans="6:21">
      <c r="F873" s="13"/>
      <c r="G873" s="8"/>
      <c r="L873" s="16"/>
      <c r="M873" s="15"/>
      <c r="N873" s="15"/>
      <c r="O873" s="15"/>
      <c r="P873" s="14"/>
      <c r="Q873" s="12"/>
      <c r="R873" s="12"/>
      <c r="U873" s="11"/>
    </row>
    <row r="874" spans="6:21">
      <c r="F874" s="13"/>
      <c r="G874" s="8"/>
      <c r="L874" s="16"/>
      <c r="M874" s="15"/>
      <c r="N874" s="15"/>
      <c r="O874" s="15"/>
      <c r="P874" s="14"/>
      <c r="Q874" s="12"/>
      <c r="R874" s="12"/>
      <c r="U874" s="11"/>
    </row>
    <row r="875" spans="6:21">
      <c r="F875" s="13"/>
      <c r="G875" s="8"/>
      <c r="L875" s="16"/>
      <c r="M875" s="15"/>
      <c r="N875" s="15"/>
      <c r="O875" s="15"/>
      <c r="P875" s="14"/>
      <c r="Q875" s="12"/>
      <c r="R875" s="12"/>
      <c r="U875" s="11"/>
    </row>
    <row r="876" spans="6:21">
      <c r="F876" s="13"/>
      <c r="G876" s="8"/>
      <c r="L876" s="16"/>
      <c r="M876" s="15"/>
      <c r="N876" s="15"/>
      <c r="O876" s="15"/>
      <c r="P876" s="14"/>
      <c r="Q876" s="12"/>
      <c r="R876" s="12"/>
      <c r="U876" s="11"/>
    </row>
    <row r="877" spans="6:21">
      <c r="F877" s="13"/>
      <c r="G877" s="8"/>
      <c r="L877" s="16"/>
      <c r="M877" s="15"/>
      <c r="N877" s="15"/>
      <c r="O877" s="15"/>
      <c r="P877" s="14"/>
      <c r="Q877" s="12"/>
      <c r="R877" s="12"/>
      <c r="U877" s="11"/>
    </row>
    <row r="878" spans="6:21">
      <c r="F878" s="13"/>
      <c r="G878" s="8"/>
      <c r="L878" s="16"/>
      <c r="M878" s="15"/>
      <c r="N878" s="15"/>
      <c r="O878" s="15"/>
      <c r="P878" s="14"/>
      <c r="Q878" s="12"/>
      <c r="R878" s="12"/>
      <c r="U878" s="11"/>
    </row>
    <row r="879" spans="6:21">
      <c r="F879" s="13"/>
      <c r="G879" s="8"/>
      <c r="L879" s="16"/>
      <c r="M879" s="15"/>
      <c r="N879" s="15"/>
      <c r="O879" s="15"/>
      <c r="P879" s="14"/>
      <c r="Q879" s="12"/>
      <c r="R879" s="12"/>
      <c r="U879" s="11"/>
    </row>
    <row r="880" spans="6:21">
      <c r="F880" s="13"/>
      <c r="G880" s="8"/>
      <c r="L880" s="16"/>
      <c r="M880" s="15"/>
      <c r="N880" s="15"/>
      <c r="O880" s="15"/>
      <c r="P880" s="14"/>
      <c r="Q880" s="12"/>
      <c r="R880" s="12"/>
      <c r="U880" s="11"/>
    </row>
    <row r="881" spans="6:21">
      <c r="F881" s="13"/>
      <c r="G881" s="8"/>
      <c r="L881" s="16"/>
      <c r="M881" s="15"/>
      <c r="N881" s="15"/>
      <c r="O881" s="15"/>
      <c r="P881" s="14"/>
      <c r="Q881" s="12"/>
      <c r="R881" s="12"/>
      <c r="U881" s="11"/>
    </row>
    <row r="882" spans="6:21">
      <c r="F882" s="13"/>
      <c r="G882" s="8"/>
      <c r="L882" s="16"/>
      <c r="M882" s="15"/>
      <c r="N882" s="15"/>
      <c r="O882" s="15"/>
      <c r="P882" s="14"/>
      <c r="Q882" s="12"/>
      <c r="R882" s="12"/>
      <c r="U882" s="11"/>
    </row>
    <row r="883" spans="6:21">
      <c r="F883" s="13"/>
      <c r="G883" s="8"/>
      <c r="L883" s="16"/>
      <c r="M883" s="15"/>
      <c r="N883" s="15"/>
      <c r="O883" s="15"/>
      <c r="P883" s="14"/>
      <c r="Q883" s="12"/>
      <c r="R883" s="12"/>
      <c r="U883" s="11"/>
    </row>
    <row r="884" spans="6:21">
      <c r="F884" s="13"/>
      <c r="G884" s="8"/>
      <c r="L884" s="16"/>
      <c r="M884" s="15"/>
      <c r="N884" s="15"/>
      <c r="O884" s="15"/>
      <c r="P884" s="14"/>
      <c r="Q884" s="12"/>
      <c r="R884" s="12"/>
      <c r="U884" s="11"/>
    </row>
    <row r="885" spans="6:21">
      <c r="F885" s="13"/>
      <c r="G885" s="8"/>
      <c r="L885" s="16"/>
      <c r="M885" s="15"/>
      <c r="N885" s="15"/>
      <c r="O885" s="15"/>
      <c r="P885" s="14"/>
      <c r="Q885" s="12"/>
      <c r="R885" s="12"/>
      <c r="U885" s="11"/>
    </row>
    <row r="886" spans="6:21">
      <c r="F886" s="13"/>
      <c r="G886" s="8"/>
      <c r="L886" s="16"/>
      <c r="M886" s="15"/>
      <c r="N886" s="15"/>
      <c r="O886" s="15"/>
      <c r="P886" s="14"/>
      <c r="Q886" s="12"/>
      <c r="R886" s="12"/>
      <c r="U886" s="11"/>
    </row>
    <row r="887" spans="6:21">
      <c r="F887" s="13"/>
      <c r="G887" s="8"/>
      <c r="L887" s="16"/>
      <c r="M887" s="15"/>
      <c r="N887" s="15"/>
      <c r="O887" s="15"/>
      <c r="P887" s="14"/>
      <c r="Q887" s="12"/>
      <c r="R887" s="12"/>
      <c r="U887" s="11"/>
    </row>
    <row r="888" spans="6:21">
      <c r="F888" s="13"/>
      <c r="G888" s="8"/>
      <c r="L888" s="16"/>
      <c r="M888" s="15"/>
      <c r="N888" s="15"/>
      <c r="O888" s="15"/>
      <c r="P888" s="14"/>
      <c r="Q888" s="12"/>
      <c r="R888" s="12"/>
      <c r="U888" s="11"/>
    </row>
    <row r="889" spans="6:21">
      <c r="F889" s="13"/>
      <c r="G889" s="8"/>
      <c r="L889" s="16"/>
      <c r="M889" s="15"/>
      <c r="N889" s="15"/>
      <c r="O889" s="15"/>
      <c r="P889" s="14"/>
      <c r="Q889" s="12"/>
      <c r="R889" s="12"/>
      <c r="U889" s="11"/>
    </row>
    <row r="890" spans="6:21">
      <c r="F890" s="13"/>
      <c r="G890" s="8"/>
      <c r="L890" s="16"/>
      <c r="M890" s="15"/>
      <c r="N890" s="15"/>
      <c r="O890" s="15"/>
      <c r="P890" s="14"/>
      <c r="Q890" s="12"/>
      <c r="R890" s="12"/>
      <c r="U890" s="11"/>
    </row>
    <row r="891" spans="6:21">
      <c r="F891" s="13"/>
      <c r="G891" s="8"/>
      <c r="L891" s="16"/>
      <c r="M891" s="15"/>
      <c r="N891" s="15"/>
      <c r="O891" s="15"/>
      <c r="P891" s="14"/>
      <c r="Q891" s="12"/>
      <c r="R891" s="12"/>
      <c r="U891" s="11"/>
    </row>
    <row r="892" spans="6:21">
      <c r="F892" s="13"/>
      <c r="G892" s="8"/>
      <c r="L892" s="16"/>
      <c r="M892" s="15"/>
      <c r="N892" s="15"/>
      <c r="O892" s="15"/>
      <c r="P892" s="14"/>
      <c r="Q892" s="12"/>
      <c r="R892" s="12"/>
      <c r="U892" s="11"/>
    </row>
    <row r="893" spans="6:21">
      <c r="F893" s="13"/>
      <c r="G893" s="8"/>
      <c r="L893" s="16"/>
      <c r="M893" s="15"/>
      <c r="N893" s="15"/>
      <c r="O893" s="15"/>
      <c r="P893" s="14"/>
      <c r="Q893" s="12"/>
      <c r="R893" s="12"/>
      <c r="U893" s="11"/>
    </row>
    <row r="894" spans="6:21">
      <c r="F894" s="13"/>
      <c r="G894" s="8"/>
      <c r="L894" s="16"/>
      <c r="M894" s="15"/>
      <c r="N894" s="15"/>
      <c r="O894" s="15"/>
      <c r="P894" s="14"/>
      <c r="Q894" s="12"/>
      <c r="R894" s="12"/>
      <c r="U894" s="11"/>
    </row>
    <row r="895" spans="6:21">
      <c r="F895" s="13"/>
      <c r="G895" s="8"/>
      <c r="L895" s="16"/>
      <c r="M895" s="15"/>
      <c r="N895" s="15"/>
      <c r="O895" s="15"/>
      <c r="P895" s="14"/>
      <c r="Q895" s="12"/>
      <c r="R895" s="12"/>
      <c r="U895" s="11"/>
    </row>
    <row r="896" spans="6:21">
      <c r="F896" s="13"/>
      <c r="G896" s="8"/>
      <c r="L896" s="16"/>
      <c r="M896" s="15"/>
      <c r="N896" s="15"/>
      <c r="O896" s="15"/>
      <c r="P896" s="14"/>
      <c r="Q896" s="12"/>
      <c r="R896" s="12"/>
      <c r="U896" s="11"/>
    </row>
    <row r="897" spans="6:21">
      <c r="F897" s="13"/>
      <c r="G897" s="8"/>
      <c r="L897" s="16"/>
      <c r="M897" s="15"/>
      <c r="N897" s="15"/>
      <c r="O897" s="15"/>
      <c r="P897" s="14"/>
      <c r="Q897" s="12"/>
      <c r="R897" s="12"/>
      <c r="U897" s="11"/>
    </row>
    <row r="898" spans="6:21">
      <c r="F898" s="13"/>
      <c r="G898" s="8"/>
      <c r="L898" s="16"/>
      <c r="M898" s="15"/>
      <c r="N898" s="15"/>
      <c r="O898" s="15"/>
      <c r="P898" s="14"/>
      <c r="Q898" s="12"/>
      <c r="R898" s="12"/>
      <c r="U898" s="11"/>
    </row>
    <row r="899" spans="6:21">
      <c r="F899" s="13"/>
      <c r="G899" s="8"/>
      <c r="L899" s="16"/>
      <c r="M899" s="15"/>
      <c r="N899" s="15"/>
      <c r="O899" s="15"/>
      <c r="P899" s="14"/>
      <c r="Q899" s="12"/>
      <c r="R899" s="12"/>
      <c r="U899" s="11"/>
    </row>
    <row r="900" spans="6:21">
      <c r="F900" s="13"/>
      <c r="G900" s="8"/>
      <c r="L900" s="16"/>
      <c r="M900" s="15"/>
      <c r="N900" s="15"/>
      <c r="O900" s="15"/>
      <c r="P900" s="14"/>
      <c r="Q900" s="12"/>
      <c r="R900" s="12"/>
      <c r="U900" s="11"/>
    </row>
    <row r="901" spans="6:21">
      <c r="F901" s="13"/>
      <c r="G901" s="8"/>
      <c r="L901" s="16"/>
      <c r="M901" s="15"/>
      <c r="N901" s="15"/>
      <c r="O901" s="15"/>
      <c r="P901" s="14"/>
      <c r="Q901" s="12"/>
      <c r="R901" s="12"/>
      <c r="U901" s="11"/>
    </row>
    <row r="902" spans="6:21">
      <c r="F902" s="13"/>
      <c r="G902" s="8"/>
      <c r="L902" s="16"/>
      <c r="M902" s="15"/>
      <c r="N902" s="15"/>
      <c r="O902" s="15"/>
      <c r="P902" s="14"/>
      <c r="Q902" s="12"/>
      <c r="R902" s="12"/>
      <c r="U902" s="11"/>
    </row>
    <row r="903" spans="6:21">
      <c r="F903" s="13"/>
      <c r="G903" s="8"/>
      <c r="L903" s="16"/>
      <c r="M903" s="15"/>
      <c r="N903" s="15"/>
      <c r="O903" s="15"/>
      <c r="P903" s="14"/>
      <c r="Q903" s="12"/>
      <c r="R903" s="12"/>
      <c r="U903" s="11"/>
    </row>
    <row r="904" spans="6:21">
      <c r="F904" s="13"/>
      <c r="G904" s="8"/>
      <c r="L904" s="16"/>
      <c r="M904" s="15"/>
      <c r="N904" s="15"/>
      <c r="O904" s="15"/>
      <c r="P904" s="14"/>
      <c r="Q904" s="12"/>
      <c r="R904" s="12"/>
      <c r="U904" s="11"/>
    </row>
    <row r="905" spans="6:21">
      <c r="F905" s="13"/>
      <c r="G905" s="8"/>
      <c r="L905" s="16"/>
      <c r="M905" s="15"/>
      <c r="N905" s="15"/>
      <c r="O905" s="15"/>
      <c r="P905" s="14"/>
      <c r="Q905" s="12"/>
      <c r="R905" s="12"/>
      <c r="U905" s="11"/>
    </row>
    <row r="906" spans="6:21">
      <c r="F906" s="13"/>
      <c r="G906" s="8"/>
      <c r="L906" s="16"/>
      <c r="M906" s="15"/>
      <c r="N906" s="15"/>
      <c r="O906" s="15"/>
      <c r="P906" s="14"/>
      <c r="Q906" s="12"/>
      <c r="R906" s="12"/>
      <c r="U906" s="11"/>
    </row>
    <row r="907" spans="6:21">
      <c r="F907" s="13"/>
      <c r="G907" s="8"/>
      <c r="L907" s="16"/>
      <c r="M907" s="15"/>
      <c r="N907" s="15"/>
      <c r="O907" s="15"/>
      <c r="P907" s="14"/>
      <c r="Q907" s="12"/>
      <c r="R907" s="12"/>
      <c r="U907" s="11"/>
    </row>
    <row r="908" spans="6:21">
      <c r="F908" s="13"/>
      <c r="G908" s="8"/>
      <c r="L908" s="16"/>
      <c r="M908" s="15"/>
      <c r="N908" s="15"/>
      <c r="O908" s="15"/>
      <c r="P908" s="14"/>
      <c r="Q908" s="12"/>
      <c r="R908" s="12"/>
      <c r="U908" s="11"/>
    </row>
    <row r="909" spans="6:21">
      <c r="F909" s="13"/>
      <c r="G909" s="8"/>
      <c r="L909" s="16"/>
      <c r="M909" s="15"/>
      <c r="N909" s="15"/>
      <c r="O909" s="15"/>
      <c r="P909" s="14"/>
      <c r="Q909" s="12"/>
      <c r="R909" s="12"/>
      <c r="U909" s="11"/>
    </row>
    <row r="910" spans="6:21">
      <c r="F910" s="13"/>
      <c r="G910" s="8"/>
      <c r="L910" s="16"/>
      <c r="M910" s="15"/>
      <c r="N910" s="15"/>
      <c r="O910" s="15"/>
      <c r="P910" s="14"/>
      <c r="Q910" s="12"/>
      <c r="R910" s="12"/>
      <c r="U910" s="11"/>
    </row>
    <row r="911" spans="6:21">
      <c r="F911" s="13"/>
      <c r="G911" s="8"/>
      <c r="L911" s="16"/>
      <c r="M911" s="15"/>
      <c r="N911" s="15"/>
      <c r="O911" s="15"/>
      <c r="P911" s="14"/>
      <c r="Q911" s="12"/>
      <c r="R911" s="12"/>
      <c r="U911" s="11"/>
    </row>
    <row r="912" spans="6:21">
      <c r="F912" s="13"/>
      <c r="G912" s="8"/>
      <c r="L912" s="16"/>
      <c r="M912" s="15"/>
      <c r="N912" s="15"/>
      <c r="O912" s="15"/>
      <c r="P912" s="14"/>
      <c r="Q912" s="12"/>
      <c r="R912" s="12"/>
      <c r="U912" s="11"/>
    </row>
    <row r="913" spans="6:21">
      <c r="F913" s="13"/>
      <c r="G913" s="8"/>
      <c r="L913" s="16"/>
      <c r="M913" s="15"/>
      <c r="N913" s="15"/>
      <c r="O913" s="15"/>
      <c r="P913" s="14"/>
      <c r="Q913" s="12"/>
      <c r="R913" s="12"/>
      <c r="U913" s="11"/>
    </row>
    <row r="914" spans="6:21">
      <c r="F914" s="13"/>
      <c r="G914" s="8"/>
      <c r="L914" s="16"/>
      <c r="M914" s="15"/>
      <c r="N914" s="15"/>
      <c r="O914" s="15"/>
      <c r="P914" s="14"/>
      <c r="Q914" s="12"/>
      <c r="R914" s="12"/>
      <c r="U914" s="11"/>
    </row>
    <row r="915" spans="6:21">
      <c r="F915" s="13"/>
      <c r="G915" s="8"/>
      <c r="L915" s="16"/>
      <c r="M915" s="15"/>
      <c r="N915" s="15"/>
      <c r="O915" s="15"/>
      <c r="P915" s="14"/>
      <c r="Q915" s="12"/>
      <c r="R915" s="12"/>
      <c r="U915" s="11"/>
    </row>
    <row r="916" spans="6:21">
      <c r="F916" s="13"/>
      <c r="G916" s="8"/>
      <c r="L916" s="16"/>
      <c r="M916" s="15"/>
      <c r="N916" s="15"/>
      <c r="O916" s="15"/>
      <c r="P916" s="14"/>
      <c r="Q916" s="12"/>
      <c r="R916" s="12"/>
      <c r="U916" s="11"/>
    </row>
    <row r="917" spans="6:21">
      <c r="F917" s="13"/>
      <c r="G917" s="8"/>
      <c r="L917" s="16"/>
      <c r="M917" s="15"/>
      <c r="N917" s="15"/>
      <c r="O917" s="15"/>
      <c r="P917" s="14"/>
      <c r="Q917" s="12"/>
      <c r="R917" s="12"/>
      <c r="U917" s="11"/>
    </row>
    <row r="918" spans="6:21">
      <c r="F918" s="13"/>
      <c r="G918" s="8"/>
      <c r="L918" s="16"/>
      <c r="M918" s="15"/>
      <c r="N918" s="15"/>
      <c r="O918" s="15"/>
      <c r="P918" s="14"/>
      <c r="Q918" s="12"/>
      <c r="R918" s="12"/>
      <c r="U918" s="11"/>
    </row>
    <row r="919" spans="6:21">
      <c r="F919" s="13"/>
      <c r="G919" s="8"/>
      <c r="L919" s="16"/>
      <c r="M919" s="15"/>
      <c r="N919" s="15"/>
      <c r="O919" s="15"/>
      <c r="P919" s="14"/>
      <c r="Q919" s="12"/>
      <c r="R919" s="12"/>
      <c r="U919" s="11"/>
    </row>
    <row r="920" spans="6:21">
      <c r="F920" s="13"/>
      <c r="G920" s="8"/>
      <c r="L920" s="16"/>
      <c r="M920" s="15"/>
      <c r="N920" s="15"/>
      <c r="O920" s="15"/>
      <c r="P920" s="14"/>
      <c r="Q920" s="12"/>
      <c r="R920" s="12"/>
      <c r="U920" s="11"/>
    </row>
    <row r="921" spans="6:21">
      <c r="F921" s="13"/>
      <c r="G921" s="8"/>
      <c r="L921" s="16"/>
      <c r="M921" s="15"/>
      <c r="N921" s="15"/>
      <c r="O921" s="15"/>
      <c r="P921" s="14"/>
      <c r="Q921" s="12"/>
      <c r="R921" s="12"/>
      <c r="U921" s="11"/>
    </row>
    <row r="922" spans="6:21">
      <c r="F922" s="13"/>
      <c r="G922" s="8"/>
      <c r="L922" s="16"/>
      <c r="M922" s="15"/>
      <c r="N922" s="15"/>
      <c r="O922" s="15"/>
      <c r="P922" s="14"/>
      <c r="Q922" s="12"/>
      <c r="R922" s="12"/>
      <c r="U922" s="11"/>
    </row>
    <row r="923" spans="6:21">
      <c r="F923" s="13"/>
      <c r="G923" s="8"/>
      <c r="L923" s="16"/>
      <c r="M923" s="15"/>
      <c r="N923" s="15"/>
      <c r="O923" s="15"/>
      <c r="P923" s="14"/>
      <c r="Q923" s="12"/>
      <c r="R923" s="12"/>
      <c r="U923" s="11"/>
    </row>
    <row r="924" spans="6:21">
      <c r="F924" s="13"/>
      <c r="G924" s="8"/>
      <c r="L924" s="16"/>
      <c r="M924" s="15"/>
      <c r="N924" s="15"/>
      <c r="O924" s="15"/>
      <c r="P924" s="14"/>
      <c r="Q924" s="12"/>
      <c r="R924" s="12"/>
      <c r="U924" s="11"/>
    </row>
    <row r="925" spans="6:21">
      <c r="F925" s="13"/>
      <c r="G925" s="8"/>
      <c r="L925" s="16"/>
      <c r="M925" s="15"/>
      <c r="N925" s="15"/>
      <c r="O925" s="15"/>
      <c r="P925" s="14"/>
      <c r="Q925" s="12"/>
      <c r="R925" s="12"/>
      <c r="U925" s="11"/>
    </row>
    <row r="926" spans="6:21">
      <c r="F926" s="13"/>
      <c r="G926" s="8"/>
      <c r="L926" s="16"/>
      <c r="M926" s="15"/>
      <c r="N926" s="15"/>
      <c r="O926" s="15"/>
      <c r="P926" s="14"/>
      <c r="Q926" s="12"/>
      <c r="R926" s="12"/>
      <c r="U926" s="11"/>
    </row>
    <row r="927" spans="6:21">
      <c r="F927" s="13"/>
      <c r="G927" s="8"/>
      <c r="L927" s="16"/>
      <c r="M927" s="15"/>
      <c r="N927" s="15"/>
      <c r="O927" s="15"/>
      <c r="P927" s="14"/>
      <c r="Q927" s="12"/>
      <c r="R927" s="12"/>
      <c r="U927" s="11"/>
    </row>
    <row r="928" spans="6:21">
      <c r="F928" s="13"/>
      <c r="G928" s="8"/>
      <c r="L928" s="16"/>
      <c r="M928" s="15"/>
      <c r="N928" s="15"/>
      <c r="O928" s="15"/>
      <c r="P928" s="14"/>
      <c r="Q928" s="12"/>
      <c r="R928" s="12"/>
      <c r="U928" s="11"/>
    </row>
    <row r="929" spans="6:21">
      <c r="F929" s="13"/>
      <c r="G929" s="8"/>
      <c r="L929" s="16"/>
      <c r="M929" s="15"/>
      <c r="N929" s="15"/>
      <c r="O929" s="15"/>
      <c r="P929" s="14"/>
      <c r="Q929" s="12"/>
      <c r="R929" s="12"/>
      <c r="U929" s="11"/>
    </row>
    <row r="930" spans="6:21">
      <c r="F930" s="13"/>
      <c r="G930" s="8"/>
      <c r="L930" s="16"/>
      <c r="M930" s="15"/>
      <c r="N930" s="15"/>
      <c r="O930" s="15"/>
      <c r="P930" s="14"/>
      <c r="Q930" s="12"/>
      <c r="R930" s="12"/>
      <c r="U930" s="11"/>
    </row>
    <row r="931" spans="6:21">
      <c r="F931" s="13"/>
      <c r="G931" s="8"/>
      <c r="L931" s="16"/>
      <c r="M931" s="15"/>
      <c r="N931" s="15"/>
      <c r="O931" s="15"/>
      <c r="P931" s="14"/>
      <c r="Q931" s="12"/>
      <c r="R931" s="12"/>
      <c r="U931" s="11"/>
    </row>
    <row r="932" spans="6:21">
      <c r="F932" s="13"/>
      <c r="G932" s="8"/>
      <c r="L932" s="16"/>
      <c r="M932" s="15"/>
      <c r="N932" s="15"/>
      <c r="O932" s="15"/>
      <c r="P932" s="14"/>
      <c r="Q932" s="12"/>
      <c r="R932" s="12"/>
      <c r="U932" s="11"/>
    </row>
    <row r="933" spans="6:21">
      <c r="F933" s="13"/>
      <c r="G933" s="8"/>
      <c r="L933" s="16"/>
      <c r="M933" s="15"/>
      <c r="N933" s="15"/>
      <c r="O933" s="15"/>
      <c r="P933" s="14"/>
      <c r="Q933" s="12"/>
      <c r="R933" s="12"/>
      <c r="U933" s="11"/>
    </row>
    <row r="934" spans="6:21">
      <c r="F934" s="13"/>
      <c r="G934" s="8"/>
      <c r="L934" s="16"/>
      <c r="M934" s="15"/>
      <c r="N934" s="15"/>
      <c r="O934" s="15"/>
      <c r="P934" s="14"/>
      <c r="Q934" s="12"/>
      <c r="R934" s="12"/>
      <c r="U934" s="11"/>
    </row>
    <row r="935" spans="6:21">
      <c r="F935" s="13"/>
      <c r="G935" s="8"/>
      <c r="L935" s="16"/>
      <c r="M935" s="15"/>
      <c r="N935" s="15"/>
      <c r="O935" s="15"/>
      <c r="P935" s="14"/>
      <c r="Q935" s="12"/>
      <c r="R935" s="12"/>
      <c r="U935" s="11"/>
    </row>
    <row r="936" spans="6:21">
      <c r="F936" s="13"/>
      <c r="G936" s="8"/>
      <c r="L936" s="16"/>
      <c r="M936" s="15"/>
      <c r="N936" s="15"/>
      <c r="O936" s="15"/>
      <c r="P936" s="14"/>
      <c r="Q936" s="12"/>
      <c r="R936" s="12"/>
      <c r="U936" s="11"/>
    </row>
    <row r="937" spans="6:21">
      <c r="F937" s="13"/>
      <c r="G937" s="8"/>
      <c r="L937" s="16"/>
      <c r="M937" s="15"/>
      <c r="N937" s="15"/>
      <c r="O937" s="15"/>
      <c r="P937" s="14"/>
      <c r="Q937" s="12"/>
      <c r="R937" s="12"/>
      <c r="U937" s="11"/>
    </row>
    <row r="938" spans="6:21">
      <c r="F938" s="13"/>
      <c r="G938" s="8"/>
      <c r="L938" s="16"/>
      <c r="M938" s="15"/>
      <c r="N938" s="15"/>
      <c r="O938" s="15"/>
      <c r="P938" s="14"/>
      <c r="Q938" s="12"/>
      <c r="R938" s="12"/>
      <c r="U938" s="11"/>
    </row>
    <row r="939" spans="6:21">
      <c r="F939" s="13"/>
      <c r="G939" s="8"/>
      <c r="L939" s="16"/>
      <c r="M939" s="15"/>
      <c r="N939" s="15"/>
      <c r="O939" s="15"/>
      <c r="P939" s="14"/>
      <c r="Q939" s="12"/>
      <c r="R939" s="12"/>
      <c r="U939" s="11"/>
    </row>
    <row r="940" spans="6:21">
      <c r="F940" s="13"/>
      <c r="G940" s="8"/>
      <c r="L940" s="16"/>
      <c r="M940" s="15"/>
      <c r="N940" s="15"/>
      <c r="O940" s="15"/>
      <c r="P940" s="14"/>
      <c r="Q940" s="12"/>
      <c r="R940" s="12"/>
      <c r="U940" s="11"/>
    </row>
    <row r="941" spans="6:21">
      <c r="F941" s="13"/>
      <c r="G941" s="8"/>
      <c r="L941" s="16"/>
      <c r="M941" s="15"/>
      <c r="N941" s="15"/>
      <c r="O941" s="15"/>
      <c r="P941" s="14"/>
      <c r="Q941" s="12"/>
      <c r="R941" s="12"/>
      <c r="U941" s="11"/>
    </row>
    <row r="942" spans="6:21">
      <c r="F942" s="13"/>
      <c r="G942" s="8"/>
      <c r="L942" s="16"/>
      <c r="M942" s="15"/>
      <c r="N942" s="15"/>
      <c r="O942" s="15"/>
      <c r="P942" s="14"/>
      <c r="Q942" s="12"/>
      <c r="R942" s="12"/>
      <c r="U942" s="11"/>
    </row>
    <row r="943" spans="6:21">
      <c r="F943" s="13"/>
      <c r="G943" s="8"/>
      <c r="L943" s="16"/>
      <c r="M943" s="15"/>
      <c r="N943" s="15"/>
      <c r="O943" s="15"/>
      <c r="P943" s="14"/>
      <c r="Q943" s="12"/>
      <c r="R943" s="12"/>
      <c r="U943" s="11"/>
    </row>
    <row r="944" spans="6:21">
      <c r="F944" s="13"/>
      <c r="G944" s="8"/>
      <c r="L944" s="16"/>
      <c r="M944" s="15"/>
      <c r="N944" s="15"/>
      <c r="O944" s="15"/>
      <c r="P944" s="14"/>
      <c r="Q944" s="12"/>
      <c r="R944" s="12"/>
      <c r="U944" s="11"/>
    </row>
    <row r="945" spans="6:21">
      <c r="F945" s="13"/>
      <c r="G945" s="8"/>
      <c r="L945" s="16"/>
      <c r="M945" s="15"/>
      <c r="N945" s="15"/>
      <c r="O945" s="15"/>
      <c r="P945" s="14"/>
      <c r="Q945" s="12"/>
      <c r="R945" s="12"/>
      <c r="U945" s="11"/>
    </row>
    <row r="946" spans="6:21">
      <c r="F946" s="13"/>
      <c r="G946" s="8"/>
      <c r="L946" s="16"/>
      <c r="M946" s="15"/>
      <c r="N946" s="15"/>
      <c r="O946" s="15"/>
      <c r="P946" s="14"/>
      <c r="Q946" s="12"/>
      <c r="R946" s="12"/>
      <c r="U946" s="11"/>
    </row>
    <row r="947" spans="6:21">
      <c r="F947" s="13"/>
      <c r="G947" s="8"/>
      <c r="L947" s="16"/>
      <c r="M947" s="15"/>
      <c r="N947" s="15"/>
      <c r="O947" s="15"/>
      <c r="P947" s="14"/>
      <c r="Q947" s="12"/>
      <c r="R947" s="12"/>
      <c r="U947" s="11"/>
    </row>
    <row r="948" spans="6:21">
      <c r="F948" s="13"/>
      <c r="G948" s="8"/>
      <c r="L948" s="16"/>
      <c r="M948" s="15"/>
      <c r="N948" s="15"/>
      <c r="O948" s="15"/>
      <c r="P948" s="14"/>
      <c r="Q948" s="12"/>
      <c r="R948" s="12"/>
      <c r="U948" s="11"/>
    </row>
    <row r="949" spans="6:21">
      <c r="F949" s="13"/>
      <c r="G949" s="8"/>
      <c r="L949" s="16"/>
      <c r="M949" s="15"/>
      <c r="N949" s="15"/>
      <c r="O949" s="15"/>
      <c r="P949" s="14"/>
      <c r="Q949" s="12"/>
      <c r="R949" s="12"/>
      <c r="U949" s="11"/>
    </row>
    <row r="950" spans="6:21">
      <c r="F950" s="13"/>
      <c r="G950" s="8"/>
      <c r="L950" s="16"/>
      <c r="M950" s="15"/>
      <c r="N950" s="15"/>
      <c r="O950" s="15"/>
      <c r="P950" s="14"/>
      <c r="Q950" s="12"/>
      <c r="R950" s="12"/>
      <c r="U950" s="11"/>
    </row>
    <row r="951" spans="6:21">
      <c r="F951" s="13"/>
      <c r="G951" s="8"/>
      <c r="L951" s="16"/>
      <c r="M951" s="15"/>
      <c r="N951" s="15"/>
      <c r="O951" s="15"/>
      <c r="P951" s="14"/>
      <c r="Q951" s="12"/>
      <c r="R951" s="12"/>
      <c r="U951" s="11"/>
    </row>
    <row r="952" spans="6:21">
      <c r="F952" s="13"/>
      <c r="G952" s="8"/>
      <c r="L952" s="16"/>
      <c r="M952" s="15"/>
      <c r="N952" s="15"/>
      <c r="O952" s="15"/>
      <c r="P952" s="14"/>
      <c r="Q952" s="12"/>
      <c r="R952" s="12"/>
      <c r="U952" s="11"/>
    </row>
    <row r="953" spans="6:21">
      <c r="F953" s="13"/>
      <c r="G953" s="8"/>
      <c r="L953" s="16"/>
      <c r="M953" s="15"/>
      <c r="N953" s="15"/>
      <c r="O953" s="15"/>
      <c r="P953" s="14"/>
      <c r="Q953" s="12"/>
      <c r="R953" s="12"/>
      <c r="U953" s="11"/>
    </row>
    <row r="954" spans="6:21">
      <c r="F954" s="13"/>
      <c r="G954" s="8"/>
      <c r="L954" s="16"/>
      <c r="M954" s="15"/>
      <c r="N954" s="15"/>
      <c r="O954" s="15"/>
      <c r="P954" s="14"/>
      <c r="Q954" s="12"/>
      <c r="R954" s="12"/>
      <c r="U954" s="11"/>
    </row>
    <row r="955" spans="6:21">
      <c r="F955" s="13"/>
      <c r="G955" s="8"/>
      <c r="L955" s="16"/>
      <c r="M955" s="15"/>
      <c r="N955" s="15"/>
      <c r="O955" s="15"/>
      <c r="P955" s="14"/>
      <c r="Q955" s="12"/>
      <c r="R955" s="12"/>
      <c r="U955" s="11"/>
    </row>
    <row r="956" spans="6:21">
      <c r="F956" s="13"/>
      <c r="G956" s="8"/>
      <c r="L956" s="16"/>
      <c r="M956" s="15"/>
      <c r="N956" s="15"/>
      <c r="O956" s="15"/>
      <c r="P956" s="14"/>
      <c r="Q956" s="12"/>
      <c r="R956" s="12"/>
      <c r="U956" s="11"/>
    </row>
    <row r="957" spans="6:21">
      <c r="F957" s="13"/>
      <c r="G957" s="8"/>
      <c r="L957" s="16"/>
      <c r="M957" s="15"/>
      <c r="N957" s="15"/>
      <c r="O957" s="15"/>
      <c r="P957" s="14"/>
      <c r="Q957" s="12"/>
      <c r="R957" s="12"/>
      <c r="U957" s="11"/>
    </row>
    <row r="958" spans="6:21">
      <c r="F958" s="13"/>
      <c r="G958" s="8"/>
      <c r="L958" s="16"/>
      <c r="M958" s="15"/>
      <c r="N958" s="15"/>
      <c r="O958" s="15"/>
      <c r="P958" s="14"/>
      <c r="Q958" s="12"/>
      <c r="R958" s="12"/>
      <c r="U958" s="11"/>
    </row>
    <row r="959" spans="6:21">
      <c r="F959" s="13"/>
      <c r="G959" s="8"/>
      <c r="L959" s="16"/>
      <c r="M959" s="15"/>
      <c r="N959" s="15"/>
      <c r="O959" s="15"/>
      <c r="P959" s="14"/>
      <c r="Q959" s="12"/>
      <c r="R959" s="12"/>
      <c r="U959" s="11"/>
    </row>
    <row r="960" spans="6:21">
      <c r="F960" s="13"/>
      <c r="G960" s="8"/>
      <c r="L960" s="16"/>
      <c r="M960" s="15"/>
      <c r="N960" s="15"/>
      <c r="O960" s="15"/>
      <c r="P960" s="14"/>
      <c r="Q960" s="12"/>
      <c r="R960" s="12"/>
      <c r="U960" s="11"/>
    </row>
    <row r="961" spans="6:21">
      <c r="F961" s="13"/>
      <c r="G961" s="8"/>
      <c r="L961" s="16"/>
      <c r="M961" s="15"/>
      <c r="N961" s="15"/>
      <c r="O961" s="15"/>
      <c r="P961" s="14"/>
      <c r="Q961" s="12"/>
      <c r="R961" s="12"/>
      <c r="U961" s="11"/>
    </row>
    <row r="962" spans="6:21">
      <c r="F962" s="13"/>
      <c r="G962" s="8"/>
      <c r="L962" s="16"/>
      <c r="M962" s="15"/>
      <c r="N962" s="15"/>
      <c r="O962" s="15"/>
      <c r="P962" s="14"/>
      <c r="Q962" s="12"/>
      <c r="R962" s="12"/>
      <c r="U962" s="11"/>
    </row>
    <row r="963" spans="6:21">
      <c r="F963" s="13"/>
      <c r="G963" s="8"/>
      <c r="L963" s="16"/>
      <c r="M963" s="15"/>
      <c r="N963" s="15"/>
      <c r="O963" s="15"/>
      <c r="P963" s="14"/>
      <c r="Q963" s="12"/>
      <c r="R963" s="12"/>
      <c r="U963" s="11"/>
    </row>
    <row r="964" spans="6:21">
      <c r="F964" s="13"/>
      <c r="G964" s="8"/>
      <c r="L964" s="16"/>
      <c r="M964" s="15"/>
      <c r="N964" s="15"/>
      <c r="O964" s="15"/>
      <c r="P964" s="14"/>
      <c r="Q964" s="12"/>
      <c r="R964" s="12"/>
      <c r="U964" s="11"/>
    </row>
    <row r="965" spans="6:21">
      <c r="F965" s="13"/>
      <c r="G965" s="8"/>
      <c r="L965" s="16"/>
      <c r="M965" s="15"/>
      <c r="N965" s="15"/>
      <c r="O965" s="15"/>
      <c r="P965" s="14"/>
      <c r="Q965" s="12"/>
      <c r="R965" s="12"/>
      <c r="U965" s="11"/>
    </row>
    <row r="966" spans="6:21">
      <c r="F966" s="13"/>
      <c r="G966" s="8"/>
      <c r="L966" s="16"/>
      <c r="M966" s="15"/>
      <c r="N966" s="15"/>
      <c r="O966" s="15"/>
      <c r="P966" s="14"/>
      <c r="Q966" s="12"/>
      <c r="R966" s="12"/>
      <c r="U966" s="11"/>
    </row>
    <row r="967" spans="6:21">
      <c r="F967" s="13"/>
      <c r="G967" s="8"/>
      <c r="L967" s="16"/>
      <c r="M967" s="15"/>
      <c r="N967" s="15"/>
      <c r="O967" s="15"/>
      <c r="P967" s="14"/>
      <c r="Q967" s="12"/>
      <c r="R967" s="12"/>
      <c r="U967" s="11"/>
    </row>
    <row r="968" spans="6:21">
      <c r="F968" s="13"/>
      <c r="G968" s="8"/>
      <c r="L968" s="16"/>
      <c r="M968" s="15"/>
      <c r="N968" s="15"/>
      <c r="O968" s="15"/>
      <c r="P968" s="14"/>
      <c r="Q968" s="12"/>
      <c r="R968" s="12"/>
      <c r="U968" s="11"/>
    </row>
    <row r="969" spans="6:21">
      <c r="F969" s="13"/>
      <c r="G969" s="8"/>
      <c r="L969" s="16"/>
      <c r="M969" s="15"/>
      <c r="N969" s="15"/>
      <c r="O969" s="15"/>
      <c r="P969" s="14"/>
      <c r="Q969" s="12"/>
      <c r="R969" s="12"/>
      <c r="U969" s="11"/>
    </row>
    <row r="970" spans="6:21">
      <c r="F970" s="13"/>
      <c r="G970" s="8"/>
      <c r="L970" s="16"/>
      <c r="M970" s="15"/>
      <c r="N970" s="15"/>
      <c r="O970" s="15"/>
      <c r="P970" s="14"/>
      <c r="Q970" s="12"/>
      <c r="R970" s="12"/>
      <c r="U970" s="11"/>
    </row>
    <row r="971" spans="6:21">
      <c r="F971" s="13"/>
      <c r="G971" s="8"/>
      <c r="L971" s="16"/>
      <c r="M971" s="15"/>
      <c r="N971" s="15"/>
      <c r="O971" s="15"/>
      <c r="P971" s="14"/>
      <c r="Q971" s="12"/>
      <c r="R971" s="12"/>
      <c r="U971" s="11"/>
    </row>
    <row r="972" spans="6:21">
      <c r="F972" s="13"/>
      <c r="G972" s="8"/>
      <c r="L972" s="16"/>
      <c r="M972" s="15"/>
      <c r="N972" s="15"/>
      <c r="O972" s="15"/>
      <c r="P972" s="14"/>
      <c r="Q972" s="12"/>
      <c r="R972" s="12"/>
      <c r="U972" s="11"/>
    </row>
    <row r="973" spans="6:21">
      <c r="F973" s="13"/>
      <c r="G973" s="8"/>
      <c r="L973" s="16"/>
      <c r="M973" s="15"/>
      <c r="N973" s="15"/>
      <c r="O973" s="15"/>
      <c r="P973" s="14"/>
      <c r="Q973" s="12"/>
      <c r="R973" s="12"/>
      <c r="U973" s="11"/>
    </row>
    <row r="974" spans="6:21">
      <c r="F974" s="13"/>
      <c r="G974" s="8"/>
      <c r="L974" s="16"/>
      <c r="M974" s="15"/>
      <c r="N974" s="15"/>
      <c r="O974" s="15"/>
      <c r="P974" s="14"/>
      <c r="Q974" s="12"/>
      <c r="R974" s="12"/>
      <c r="U974" s="11"/>
    </row>
    <row r="975" spans="6:21">
      <c r="F975" s="13"/>
      <c r="G975" s="8"/>
      <c r="L975" s="16"/>
      <c r="M975" s="15"/>
      <c r="N975" s="15"/>
      <c r="O975" s="15"/>
      <c r="P975" s="14"/>
      <c r="Q975" s="12"/>
      <c r="R975" s="12"/>
      <c r="U975" s="11"/>
    </row>
    <row r="976" spans="6:21">
      <c r="F976" s="13"/>
      <c r="G976" s="8"/>
      <c r="L976" s="16"/>
      <c r="M976" s="15"/>
      <c r="N976" s="15"/>
      <c r="O976" s="15"/>
      <c r="P976" s="14"/>
      <c r="Q976" s="12"/>
      <c r="R976" s="12"/>
      <c r="U976" s="11"/>
    </row>
    <row r="977" spans="6:21">
      <c r="F977" s="13"/>
      <c r="G977" s="8"/>
      <c r="L977" s="16"/>
      <c r="M977" s="15"/>
      <c r="N977" s="15"/>
      <c r="O977" s="15"/>
      <c r="P977" s="14"/>
      <c r="Q977" s="12"/>
      <c r="R977" s="12"/>
      <c r="U977" s="11"/>
    </row>
    <row r="978" spans="6:21">
      <c r="F978" s="13"/>
      <c r="G978" s="8"/>
      <c r="L978" s="16"/>
      <c r="M978" s="15"/>
      <c r="N978" s="15"/>
      <c r="O978" s="15"/>
      <c r="P978" s="14"/>
      <c r="Q978" s="12"/>
      <c r="R978" s="12"/>
      <c r="U978" s="11"/>
    </row>
    <row r="979" spans="6:21">
      <c r="F979" s="13"/>
      <c r="G979" s="8"/>
      <c r="L979" s="16"/>
      <c r="M979" s="15"/>
      <c r="N979" s="15"/>
      <c r="O979" s="15"/>
      <c r="P979" s="14"/>
      <c r="Q979" s="12"/>
      <c r="R979" s="12"/>
      <c r="U979" s="11"/>
    </row>
    <row r="980" spans="6:21">
      <c r="F980" s="13"/>
      <c r="G980" s="8"/>
      <c r="L980" s="16"/>
      <c r="M980" s="15"/>
      <c r="N980" s="15"/>
      <c r="O980" s="15"/>
      <c r="P980" s="14"/>
      <c r="Q980" s="12"/>
      <c r="R980" s="12"/>
      <c r="U980" s="11"/>
    </row>
    <row r="981" spans="6:21">
      <c r="F981" s="13"/>
      <c r="G981" s="8"/>
      <c r="L981" s="16"/>
      <c r="M981" s="15"/>
      <c r="N981" s="15"/>
      <c r="O981" s="15"/>
      <c r="P981" s="14"/>
      <c r="Q981" s="12"/>
      <c r="R981" s="12"/>
      <c r="U981" s="11"/>
    </row>
    <row r="982" spans="6:21">
      <c r="F982" s="13"/>
      <c r="G982" s="8"/>
      <c r="L982" s="16"/>
      <c r="M982" s="15"/>
      <c r="N982" s="15"/>
      <c r="O982" s="15"/>
      <c r="P982" s="14"/>
      <c r="Q982" s="12"/>
      <c r="R982" s="12"/>
      <c r="U982" s="11"/>
    </row>
    <row r="983" spans="6:21">
      <c r="F983" s="13"/>
      <c r="G983" s="8"/>
      <c r="L983" s="16"/>
      <c r="M983" s="15"/>
      <c r="N983" s="15"/>
      <c r="O983" s="15"/>
      <c r="P983" s="14"/>
      <c r="Q983" s="12"/>
      <c r="R983" s="12"/>
      <c r="U983" s="11"/>
    </row>
    <row r="984" spans="6:21">
      <c r="F984" s="13"/>
      <c r="G984" s="8"/>
      <c r="L984" s="16"/>
      <c r="M984" s="15"/>
      <c r="N984" s="15"/>
      <c r="O984" s="15"/>
      <c r="P984" s="14"/>
      <c r="Q984" s="12"/>
      <c r="R984" s="12"/>
      <c r="U984" s="11"/>
    </row>
    <row r="985" spans="6:21">
      <c r="F985" s="13"/>
      <c r="G985" s="8"/>
      <c r="L985" s="16"/>
      <c r="M985" s="15"/>
      <c r="N985" s="15"/>
      <c r="O985" s="15"/>
      <c r="P985" s="14"/>
      <c r="Q985" s="12"/>
      <c r="R985" s="12"/>
      <c r="U985" s="11"/>
    </row>
    <row r="986" spans="6:21">
      <c r="F986" s="13"/>
      <c r="G986" s="8"/>
      <c r="L986" s="16"/>
      <c r="M986" s="15"/>
      <c r="N986" s="15"/>
      <c r="O986" s="15"/>
      <c r="P986" s="14"/>
      <c r="Q986" s="12"/>
      <c r="R986" s="12"/>
      <c r="U986" s="11"/>
    </row>
    <row r="987" spans="6:21">
      <c r="F987" s="13"/>
      <c r="G987" s="8"/>
      <c r="L987" s="16"/>
      <c r="M987" s="15"/>
      <c r="N987" s="15"/>
      <c r="O987" s="15"/>
      <c r="P987" s="14"/>
      <c r="Q987" s="12"/>
      <c r="R987" s="12"/>
      <c r="U987" s="11"/>
    </row>
    <row r="988" spans="6:21">
      <c r="F988" s="13"/>
      <c r="G988" s="8"/>
      <c r="L988" s="16"/>
      <c r="M988" s="15"/>
      <c r="N988" s="15"/>
      <c r="O988" s="15"/>
      <c r="P988" s="14"/>
      <c r="Q988" s="12"/>
      <c r="R988" s="12"/>
      <c r="U988" s="11"/>
    </row>
    <row r="989" spans="6:21">
      <c r="F989" s="13"/>
      <c r="G989" s="8"/>
      <c r="L989" s="16"/>
      <c r="M989" s="15"/>
      <c r="N989" s="15"/>
      <c r="O989" s="15"/>
      <c r="P989" s="14"/>
      <c r="Q989" s="12"/>
      <c r="R989" s="12"/>
      <c r="U989" s="11"/>
    </row>
    <row r="990" spans="6:21">
      <c r="F990" s="13"/>
      <c r="G990" s="8"/>
      <c r="L990" s="16"/>
      <c r="M990" s="15"/>
      <c r="N990" s="15"/>
      <c r="O990" s="15"/>
      <c r="P990" s="14"/>
      <c r="Q990" s="12"/>
      <c r="R990" s="12"/>
      <c r="U990" s="11"/>
    </row>
    <row r="991" spans="6:21">
      <c r="F991" s="13"/>
      <c r="G991" s="8"/>
      <c r="L991" s="16"/>
      <c r="M991" s="15"/>
      <c r="N991" s="15"/>
      <c r="O991" s="15"/>
      <c r="P991" s="14"/>
      <c r="Q991" s="12"/>
      <c r="R991" s="12"/>
      <c r="U991" s="11"/>
    </row>
    <row r="992" spans="6:21">
      <c r="F992" s="13"/>
      <c r="G992" s="8"/>
      <c r="L992" s="16"/>
      <c r="M992" s="15"/>
      <c r="N992" s="15"/>
      <c r="O992" s="15"/>
      <c r="P992" s="14"/>
      <c r="Q992" s="12"/>
      <c r="R992" s="12"/>
      <c r="U992" s="11"/>
    </row>
    <row r="993" spans="6:21">
      <c r="F993" s="13"/>
      <c r="G993" s="8"/>
      <c r="L993" s="16"/>
      <c r="M993" s="15"/>
      <c r="N993" s="15"/>
      <c r="O993" s="15"/>
      <c r="P993" s="14"/>
      <c r="Q993" s="12"/>
      <c r="R993" s="12"/>
      <c r="U993" s="11"/>
    </row>
    <row r="994" spans="6:21">
      <c r="F994" s="13"/>
      <c r="G994" s="8"/>
      <c r="L994" s="16"/>
      <c r="M994" s="15"/>
      <c r="N994" s="15"/>
      <c r="O994" s="15"/>
      <c r="P994" s="14"/>
      <c r="Q994" s="12"/>
      <c r="R994" s="12"/>
      <c r="U994" s="11"/>
    </row>
    <row r="995" spans="6:21">
      <c r="F995" s="13"/>
      <c r="G995" s="8"/>
      <c r="L995" s="16"/>
      <c r="M995" s="15"/>
      <c r="N995" s="15"/>
      <c r="O995" s="15"/>
      <c r="P995" s="14"/>
      <c r="Q995" s="12"/>
      <c r="R995" s="12"/>
      <c r="U995" s="11"/>
    </row>
    <row r="996" spans="6:21">
      <c r="F996" s="13"/>
      <c r="G996" s="8"/>
      <c r="L996" s="16"/>
      <c r="M996" s="15"/>
      <c r="N996" s="15"/>
      <c r="O996" s="15"/>
      <c r="P996" s="14"/>
      <c r="Q996" s="12"/>
      <c r="R996" s="12"/>
      <c r="U996" s="11"/>
    </row>
    <row r="997" spans="6:21">
      <c r="F997" s="13"/>
      <c r="G997" s="8"/>
      <c r="L997" s="16"/>
      <c r="M997" s="15"/>
      <c r="N997" s="15"/>
      <c r="O997" s="15"/>
      <c r="P997" s="14"/>
      <c r="Q997" s="12"/>
      <c r="R997" s="12"/>
      <c r="U997" s="11"/>
    </row>
    <row r="998" spans="6:21">
      <c r="F998" s="13"/>
      <c r="G998" s="8"/>
      <c r="L998" s="16"/>
      <c r="M998" s="15"/>
      <c r="N998" s="15"/>
      <c r="O998" s="15"/>
      <c r="P998" s="14"/>
      <c r="Q998" s="12"/>
      <c r="R998" s="12"/>
      <c r="U998" s="11"/>
    </row>
    <row r="999" spans="6:21">
      <c r="F999" s="13"/>
      <c r="G999" s="8"/>
      <c r="L999" s="16"/>
      <c r="M999" s="15"/>
      <c r="N999" s="15"/>
      <c r="O999" s="15"/>
      <c r="P999" s="14"/>
      <c r="Q999" s="12"/>
      <c r="R999" s="12"/>
      <c r="U999" s="11"/>
    </row>
    <row r="1000" spans="6:21">
      <c r="F1000" s="13"/>
      <c r="G1000" s="8"/>
      <c r="L1000" s="16"/>
      <c r="M1000" s="15"/>
      <c r="N1000" s="15"/>
      <c r="O1000" s="15"/>
      <c r="P1000" s="14"/>
      <c r="Q1000" s="12"/>
      <c r="R1000" s="12"/>
      <c r="U1000" s="11"/>
    </row>
    <row r="1001" spans="6:21">
      <c r="F1001" s="13"/>
      <c r="G1001" s="8"/>
      <c r="L1001" s="16"/>
      <c r="M1001" s="15"/>
      <c r="N1001" s="15"/>
      <c r="O1001" s="15"/>
      <c r="P1001" s="14"/>
      <c r="Q1001" s="12"/>
      <c r="R1001" s="12"/>
      <c r="U1001" s="11"/>
    </row>
    <row r="1002" spans="6:21">
      <c r="F1002" s="13"/>
      <c r="G1002" s="8"/>
      <c r="L1002" s="16"/>
      <c r="M1002" s="15"/>
      <c r="N1002" s="15"/>
      <c r="O1002" s="15"/>
      <c r="P1002" s="14"/>
      <c r="Q1002" s="12"/>
      <c r="R1002" s="12"/>
      <c r="U1002" s="11"/>
    </row>
    <row r="1003" spans="6:21">
      <c r="F1003" s="13"/>
      <c r="G1003" s="8"/>
      <c r="L1003" s="16"/>
      <c r="M1003" s="15"/>
      <c r="N1003" s="15"/>
      <c r="O1003" s="15"/>
      <c r="P1003" s="14"/>
      <c r="Q1003" s="12"/>
      <c r="R1003" s="12"/>
      <c r="U1003" s="11"/>
    </row>
    <row r="1004" spans="6:21">
      <c r="F1004" s="8"/>
      <c r="G1004" s="8"/>
      <c r="P1004" s="14"/>
      <c r="Q1004" s="12"/>
      <c r="R1004" s="12"/>
      <c r="U1004" s="11"/>
    </row>
    <row r="1005" spans="6:21">
      <c r="F1005" s="8"/>
      <c r="G1005" s="8"/>
      <c r="P1005" s="14"/>
      <c r="Q1005" s="12"/>
      <c r="R1005" s="12"/>
      <c r="U1005" s="11"/>
    </row>
  </sheetData>
  <mergeCells count="8">
    <mergeCell ref="G25:I25"/>
    <mergeCell ref="S4:U4"/>
    <mergeCell ref="A1:F1"/>
    <mergeCell ref="A23:B23"/>
    <mergeCell ref="A8:B8"/>
    <mergeCell ref="A14:B14"/>
    <mergeCell ref="A19:B19"/>
    <mergeCell ref="A7:B7"/>
  </mergeCells>
  <conditionalFormatting sqref="P151:P1005">
    <cfRule type="cellIs" dxfId="0" priority="1" operator="equal">
      <formula>1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2015-04-21T00:30:54Z</dcterms:created>
  <dcterms:modified xsi:type="dcterms:W3CDTF">2015-04-23T18:37:28Z</dcterms:modified>
</cp:coreProperties>
</file>